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bookViews>
  <sheets>
    <sheet name="T.C. TARİHİ 1. GRUP" sheetId="28" r:id="rId1"/>
    <sheet name="T.C. TARİHİ 2. GRUP" sheetId="29" r:id="rId2"/>
  </sheets>
  <calcPr calcId="152511"/>
</workbook>
</file>

<file path=xl/calcChain.xml><?xml version="1.0" encoding="utf-8"?>
<calcChain xmlns="http://schemas.openxmlformats.org/spreadsheetml/2006/main">
  <c r="AO24" i="29" l="1"/>
  <c r="AN24" i="29"/>
  <c r="AL24" i="29"/>
  <c r="AI24" i="29"/>
  <c r="AF24" i="29"/>
  <c r="AC24" i="29"/>
  <c r="Z24" i="29"/>
  <c r="W24" i="29"/>
  <c r="T24" i="29"/>
  <c r="P24" i="29"/>
  <c r="O24" i="29"/>
  <c r="L24" i="29"/>
  <c r="K24" i="29"/>
  <c r="E24" i="29"/>
  <c r="AO23" i="29"/>
  <c r="AN23" i="29"/>
  <c r="AL23" i="29"/>
  <c r="AI23" i="29"/>
  <c r="AF23" i="29"/>
  <c r="AC23" i="29"/>
  <c r="AM23" i="29" s="1"/>
  <c r="Z23" i="29"/>
  <c r="W23" i="29"/>
  <c r="T23" i="29"/>
  <c r="P23" i="29"/>
  <c r="O23" i="29"/>
  <c r="L23" i="29"/>
  <c r="K23" i="29"/>
  <c r="E23" i="29"/>
  <c r="AO22" i="29"/>
  <c r="AN22" i="29"/>
  <c r="AL22" i="29"/>
  <c r="AI22" i="29"/>
  <c r="AF22" i="29"/>
  <c r="AC22" i="29"/>
  <c r="Z22" i="29"/>
  <c r="W22" i="29"/>
  <c r="T22" i="29"/>
  <c r="P22" i="29"/>
  <c r="O22" i="29"/>
  <c r="L22" i="29"/>
  <c r="K22" i="29"/>
  <c r="E22" i="29"/>
  <c r="AO21" i="29"/>
  <c r="AN21" i="29"/>
  <c r="AL21" i="29"/>
  <c r="AI21" i="29"/>
  <c r="AF21" i="29"/>
  <c r="AC21" i="29"/>
  <c r="Z21" i="29"/>
  <c r="W21" i="29"/>
  <c r="T21" i="29"/>
  <c r="AM21" i="29" s="1"/>
  <c r="Q21" i="29" s="1"/>
  <c r="P21" i="29"/>
  <c r="O21" i="29"/>
  <c r="L21" i="29"/>
  <c r="K21" i="29"/>
  <c r="E21" i="29"/>
  <c r="AO20" i="29"/>
  <c r="AN20" i="29"/>
  <c r="AL20" i="29"/>
  <c r="AI20" i="29"/>
  <c r="AF20" i="29"/>
  <c r="AC20" i="29"/>
  <c r="AM20" i="29" s="1"/>
  <c r="Q20" i="29" s="1"/>
  <c r="Z20" i="29"/>
  <c r="W20" i="29"/>
  <c r="T20" i="29"/>
  <c r="P20" i="29"/>
  <c r="O20" i="29"/>
  <c r="L20" i="29"/>
  <c r="K20" i="29"/>
  <c r="E20" i="29"/>
  <c r="AO19" i="29"/>
  <c r="AN19" i="29"/>
  <c r="AL19" i="29"/>
  <c r="AI19" i="29"/>
  <c r="AF19" i="29"/>
  <c r="AC19" i="29"/>
  <c r="Z19" i="29"/>
  <c r="W19" i="29"/>
  <c r="T19" i="29"/>
  <c r="P19" i="29"/>
  <c r="O19" i="29"/>
  <c r="L19" i="29"/>
  <c r="K19" i="29"/>
  <c r="E19" i="29"/>
  <c r="AO18" i="29"/>
  <c r="AN18" i="29"/>
  <c r="AL18" i="29"/>
  <c r="AI18" i="29"/>
  <c r="AF18" i="29"/>
  <c r="AC18" i="29"/>
  <c r="Z18" i="29"/>
  <c r="W18" i="29"/>
  <c r="T18" i="29"/>
  <c r="AM18" i="29" s="1"/>
  <c r="Q18" i="29" s="1"/>
  <c r="P18" i="29"/>
  <c r="O18" i="29"/>
  <c r="L18" i="29"/>
  <c r="K18" i="29"/>
  <c r="E18" i="29"/>
  <c r="AO17" i="29"/>
  <c r="AL17" i="29"/>
  <c r="AI17" i="29"/>
  <c r="AF17" i="29"/>
  <c r="AC17" i="29"/>
  <c r="Z17" i="29"/>
  <c r="W17" i="29"/>
  <c r="T17" i="29"/>
  <c r="AM17" i="29" s="1"/>
  <c r="AN17" i="29" s="1"/>
  <c r="Q17" i="29"/>
  <c r="P17" i="29"/>
  <c r="O17" i="29"/>
  <c r="AO16" i="29"/>
  <c r="AL16" i="29"/>
  <c r="AI16" i="29"/>
  <c r="AF16" i="29"/>
  <c r="AC16" i="29"/>
  <c r="Z16" i="29"/>
  <c r="W16" i="29"/>
  <c r="T16" i="29"/>
  <c r="P16" i="29"/>
  <c r="E16" i="29" s="1"/>
  <c r="O16" i="29"/>
  <c r="AO15" i="29"/>
  <c r="AL15" i="29"/>
  <c r="AI15" i="29"/>
  <c r="AF15" i="29"/>
  <c r="AC15" i="29"/>
  <c r="Z15" i="29"/>
  <c r="W15" i="29"/>
  <c r="T15" i="29"/>
  <c r="P15" i="29"/>
  <c r="O15" i="29"/>
  <c r="E15" i="29"/>
  <c r="AO14" i="29"/>
  <c r="AL14" i="29"/>
  <c r="AI14" i="29"/>
  <c r="AF14" i="29"/>
  <c r="AC14" i="29"/>
  <c r="Z14" i="29"/>
  <c r="W14" i="29"/>
  <c r="T14" i="29"/>
  <c r="P14" i="29"/>
  <c r="O14" i="29"/>
  <c r="E14" i="29"/>
  <c r="AO13" i="29"/>
  <c r="AL13" i="29"/>
  <c r="AI13" i="29"/>
  <c r="AF13" i="29"/>
  <c r="AC13" i="29"/>
  <c r="Z13" i="29"/>
  <c r="W13" i="29"/>
  <c r="T13" i="29"/>
  <c r="P13" i="29"/>
  <c r="E13" i="29" s="1"/>
  <c r="O13" i="29"/>
  <c r="AO12" i="29"/>
  <c r="AL12" i="29"/>
  <c r="AI12" i="29"/>
  <c r="AF12" i="29"/>
  <c r="AC12" i="29"/>
  <c r="Z12" i="29"/>
  <c r="W12" i="29"/>
  <c r="T12" i="29"/>
  <c r="P12" i="29"/>
  <c r="E12" i="29" s="1"/>
  <c r="O12" i="29"/>
  <c r="AO11" i="29"/>
  <c r="AL11" i="29"/>
  <c r="AI11" i="29"/>
  <c r="AF11" i="29"/>
  <c r="AC11" i="29"/>
  <c r="Z11" i="29"/>
  <c r="W11" i="29"/>
  <c r="T11" i="29"/>
  <c r="P11" i="29"/>
  <c r="E11" i="29" s="1"/>
  <c r="O11" i="29"/>
  <c r="Q23" i="29" l="1"/>
  <c r="AM14" i="29"/>
  <c r="AM13" i="29"/>
  <c r="AN13" i="29" s="1"/>
  <c r="K13" i="29" s="1"/>
  <c r="AM19" i="29"/>
  <c r="Q19" i="29" s="1"/>
  <c r="AM22" i="29"/>
  <c r="Q22" i="29" s="1"/>
  <c r="AM12" i="29"/>
  <c r="Q12" i="29" s="1"/>
  <c r="L12" i="29" s="1"/>
  <c r="AM24" i="29"/>
  <c r="Q24" i="29" s="1"/>
  <c r="AM16" i="29"/>
  <c r="Q16" i="29" s="1"/>
  <c r="L16" i="29" s="1"/>
  <c r="AM15" i="29"/>
  <c r="Q15" i="29" s="1"/>
  <c r="L15" i="29" s="1"/>
  <c r="AM11" i="29"/>
  <c r="Q11" i="29" s="1"/>
  <c r="L11" i="29" s="1"/>
  <c r="AO12" i="28"/>
  <c r="AO13" i="28"/>
  <c r="AO14" i="28"/>
  <c r="AO15" i="28"/>
  <c r="AO16" i="28"/>
  <c r="AO17" i="28"/>
  <c r="AO18" i="28"/>
  <c r="AO19" i="28"/>
  <c r="AO20" i="28"/>
  <c r="AO21" i="28"/>
  <c r="AO22" i="28"/>
  <c r="AO23" i="28"/>
  <c r="AO24" i="28"/>
  <c r="AO11" i="28"/>
  <c r="AN16" i="29" l="1"/>
  <c r="K16" i="29" s="1"/>
  <c r="AN15" i="29"/>
  <c r="K15" i="29" s="1"/>
  <c r="Q13" i="29"/>
  <c r="L13" i="29" s="1"/>
  <c r="AN12" i="29"/>
  <c r="K12" i="29" s="1"/>
  <c r="Q14" i="29"/>
  <c r="L14" i="29" s="1"/>
  <c r="AN11" i="29"/>
  <c r="K11" i="29" s="1"/>
  <c r="AN24" i="28"/>
  <c r="AL24" i="28"/>
  <c r="AI24" i="28"/>
  <c r="AF24" i="28"/>
  <c r="AC24" i="28"/>
  <c r="Z24" i="28"/>
  <c r="W24" i="28"/>
  <c r="T24" i="28"/>
  <c r="P24" i="28"/>
  <c r="O24" i="28"/>
  <c r="L24" i="28"/>
  <c r="K24" i="28"/>
  <c r="E24" i="28"/>
  <c r="AN23" i="28"/>
  <c r="K23" i="28" s="1"/>
  <c r="AL23" i="28"/>
  <c r="AI23" i="28"/>
  <c r="AF23" i="28"/>
  <c r="AC23" i="28"/>
  <c r="Z23" i="28"/>
  <c r="W23" i="28"/>
  <c r="T23" i="28"/>
  <c r="P23" i="28"/>
  <c r="O23" i="28"/>
  <c r="E23" i="28"/>
  <c r="AN22" i="28"/>
  <c r="K22" i="28" s="1"/>
  <c r="AL22" i="28"/>
  <c r="AI22" i="28"/>
  <c r="AF22" i="28"/>
  <c r="AC22" i="28"/>
  <c r="Z22" i="28"/>
  <c r="W22" i="28"/>
  <c r="T22" i="28"/>
  <c r="P22" i="28"/>
  <c r="O22" i="28"/>
  <c r="E22" i="28"/>
  <c r="AN21" i="28"/>
  <c r="K21" i="28" s="1"/>
  <c r="AL21" i="28"/>
  <c r="AI21" i="28"/>
  <c r="AF21" i="28"/>
  <c r="AC21" i="28"/>
  <c r="Z21" i="28"/>
  <c r="W21" i="28"/>
  <c r="T21" i="28"/>
  <c r="P21" i="28"/>
  <c r="O21" i="28"/>
  <c r="E21" i="28"/>
  <c r="AL20" i="28"/>
  <c r="AI20" i="28"/>
  <c r="AF20" i="28"/>
  <c r="AC20" i="28"/>
  <c r="Z20" i="28"/>
  <c r="W20" i="28"/>
  <c r="T20" i="28"/>
  <c r="P20" i="28"/>
  <c r="O20" i="28"/>
  <c r="E20" i="28"/>
  <c r="AN19" i="28"/>
  <c r="K19" i="28" s="1"/>
  <c r="AL19" i="28"/>
  <c r="AI19" i="28"/>
  <c r="AF19" i="28"/>
  <c r="AC19" i="28"/>
  <c r="Z19" i="28"/>
  <c r="W19" i="28"/>
  <c r="T19" i="28"/>
  <c r="P19" i="28"/>
  <c r="O19" i="28"/>
  <c r="E19" i="28"/>
  <c r="AL18" i="28"/>
  <c r="AI18" i="28"/>
  <c r="AF18" i="28"/>
  <c r="AC18" i="28"/>
  <c r="Z18" i="28"/>
  <c r="W18" i="28"/>
  <c r="T18" i="28"/>
  <c r="P18" i="28"/>
  <c r="E18" i="28" s="1"/>
  <c r="O18" i="28"/>
  <c r="AL17" i="28"/>
  <c r="AI17" i="28"/>
  <c r="AF17" i="28"/>
  <c r="AC17" i="28"/>
  <c r="Z17" i="28"/>
  <c r="W17" i="28"/>
  <c r="T17" i="28"/>
  <c r="P17" i="28"/>
  <c r="O17" i="28"/>
  <c r="AL16" i="28"/>
  <c r="AI16" i="28"/>
  <c r="AF16" i="28"/>
  <c r="AC16" i="28"/>
  <c r="Z16" i="28"/>
  <c r="W16" i="28"/>
  <c r="T16" i="28"/>
  <c r="P16" i="28"/>
  <c r="E16" i="28" s="1"/>
  <c r="O16" i="28"/>
  <c r="AL15" i="28"/>
  <c r="AI15" i="28"/>
  <c r="AF15" i="28"/>
  <c r="AC15" i="28"/>
  <c r="Z15" i="28"/>
  <c r="W15" i="28"/>
  <c r="T15" i="28"/>
  <c r="P15" i="28"/>
  <c r="E15" i="28" s="1"/>
  <c r="O15" i="28"/>
  <c r="AL14" i="28"/>
  <c r="AI14" i="28"/>
  <c r="AF14" i="28"/>
  <c r="AC14" i="28"/>
  <c r="Z14" i="28"/>
  <c r="W14" i="28"/>
  <c r="T14" i="28"/>
  <c r="P14" i="28"/>
  <c r="E14" i="28" s="1"/>
  <c r="O14" i="28"/>
  <c r="AL13" i="28"/>
  <c r="AI13" i="28"/>
  <c r="AF13" i="28"/>
  <c r="AC13" i="28"/>
  <c r="Z13" i="28"/>
  <c r="W13" i="28"/>
  <c r="T13" i="28"/>
  <c r="P13" i="28"/>
  <c r="E13" i="28" s="1"/>
  <c r="O13" i="28"/>
  <c r="AL12" i="28"/>
  <c r="AI12" i="28"/>
  <c r="AF12" i="28"/>
  <c r="AC12" i="28"/>
  <c r="Z12" i="28"/>
  <c r="W12" i="28"/>
  <c r="T12" i="28"/>
  <c r="P12" i="28"/>
  <c r="E12" i="28" s="1"/>
  <c r="O12" i="28"/>
  <c r="AL11" i="28"/>
  <c r="AI11" i="28"/>
  <c r="AF11" i="28"/>
  <c r="AC11" i="28"/>
  <c r="Z11" i="28"/>
  <c r="W11" i="28"/>
  <c r="T11" i="28"/>
  <c r="P11" i="28"/>
  <c r="E11" i="28" s="1"/>
  <c r="O11" i="28"/>
  <c r="AN14" i="29" l="1"/>
  <c r="K14" i="29" s="1"/>
  <c r="AM22" i="28"/>
  <c r="Q22" i="28" s="1"/>
  <c r="L22" i="28" s="1"/>
  <c r="AM24" i="28"/>
  <c r="Q24" i="28" s="1"/>
  <c r="AM19" i="28"/>
  <c r="Q19" i="28" s="1"/>
  <c r="L19" i="28" s="1"/>
  <c r="AM23" i="28"/>
  <c r="Q23" i="28" s="1"/>
  <c r="L23" i="28" s="1"/>
  <c r="AM13" i="28"/>
  <c r="AM15" i="28"/>
  <c r="AM21" i="28"/>
  <c r="AM17" i="28"/>
  <c r="Q17" i="28" s="1"/>
  <c r="AM20" i="28"/>
  <c r="AM18" i="28"/>
  <c r="Q21" i="28"/>
  <c r="L21" i="28" s="1"/>
  <c r="Q20" i="28"/>
  <c r="L20" i="28" s="1"/>
  <c r="AM16" i="28"/>
  <c r="Q16" i="28" s="1"/>
  <c r="L16" i="28" s="1"/>
  <c r="AM14" i="28"/>
  <c r="Q14" i="28" s="1"/>
  <c r="L14" i="28" s="1"/>
  <c r="AM12" i="28"/>
  <c r="Q12" i="28" s="1"/>
  <c r="L12" i="28" s="1"/>
  <c r="AM11" i="28"/>
  <c r="AN17" i="28" l="1"/>
  <c r="Q15" i="28"/>
  <c r="L15" i="28" s="1"/>
  <c r="Q13" i="28"/>
  <c r="L13" i="28" s="1"/>
  <c r="AN12" i="28"/>
  <c r="K12" i="28" s="1"/>
  <c r="AN20" i="28"/>
  <c r="K20" i="28" s="1"/>
  <c r="Q18" i="28"/>
  <c r="L18" i="28" s="1"/>
  <c r="AN18" i="28"/>
  <c r="K18" i="28" s="1"/>
  <c r="AN16" i="28"/>
  <c r="K16" i="28" s="1"/>
  <c r="AN14" i="28"/>
  <c r="K14" i="28" s="1"/>
  <c r="Q11" i="28"/>
  <c r="L11" i="28" s="1"/>
  <c r="AN15" i="28" l="1"/>
  <c r="K15" i="28" s="1"/>
  <c r="AN13" i="28"/>
  <c r="K13" i="28" s="1"/>
  <c r="AN11" i="28"/>
  <c r="K11" i="28" s="1"/>
</calcChain>
</file>

<file path=xl/sharedStrings.xml><?xml version="1.0" encoding="utf-8"?>
<sst xmlns="http://schemas.openxmlformats.org/spreadsheetml/2006/main" count="381" uniqueCount="69">
  <si>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</si>
  <si>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</si>
  <si>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</si>
  <si>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</si>
  <si>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</si>
  <si>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</si>
  <si>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</si>
  <si>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</si>
  <si>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</si>
  <si>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</si>
  <si>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</si>
  <si>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</si>
  <si>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</si>
  <si>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</si>
  <si>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90-100</t>
  </si>
  <si>
    <t>85-89</t>
  </si>
  <si>
    <t>80-84</t>
  </si>
  <si>
    <t>75-79</t>
  </si>
  <si>
    <t>65-74</t>
  </si>
  <si>
    <t>58-64</t>
  </si>
  <si>
    <t>50-57</t>
  </si>
  <si>
    <t>49 -</t>
  </si>
  <si>
    <t>GİRMEDİ</t>
  </si>
  <si>
    <t xml:space="preserve"> </t>
  </si>
  <si>
    <t>JÜRİ</t>
  </si>
  <si>
    <t>UZAKTAN EĞİTİM TÜRKİYE CUMHURİYETİ TARİHİ TEZSİZ YÜKSEK LİSANS</t>
  </si>
  <si>
    <t>Prof. Dr. Enis ŞAHİN</t>
  </si>
  <si>
    <t>Doç. Dr. Safiye KIRANLAR</t>
  </si>
  <si>
    <t>Yrd. Doç. Dr. Fikrettin YAVUZ</t>
  </si>
  <si>
    <t>YEDEK JÜRİ</t>
  </si>
  <si>
    <t>PROJE SAVUNMA SINAVI BAŞARI LİSTESİ</t>
  </si>
  <si>
    <r>
      <t xml:space="preserve">                     </t>
    </r>
    <r>
      <rPr>
        <b/>
        <sz val="12"/>
        <color theme="1"/>
        <rFont val="Times New Roman"/>
        <family val="1"/>
        <charset val="162"/>
      </rPr>
      <t xml:space="preserve">    1. GRUP</t>
    </r>
  </si>
  <si>
    <t xml:space="preserve">Not:1) Öğrencinin danışmanı Proje Savunma Sınavına girmek zorundadır.          
</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</si>
  <si>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</si>
  <si>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1260E39520</t>
  </si>
  <si>
    <t>AÇIKLMA</t>
  </si>
  <si>
    <t>Yrd. Doç. Dr. Mustafa SARI</t>
  </si>
  <si>
    <t>Not:2) PROJE SAVUNMA SINAVINDA EN AZ GEÇER NOT 65 (CC) DİR.</t>
  </si>
  <si>
    <t xml:space="preserve">                      1. GRUP</t>
  </si>
  <si>
    <t>2015-2016 / GÜZ YARIYILI SONU</t>
  </si>
  <si>
    <t>Prof. Dr. Haluk SELVİ</t>
  </si>
  <si>
    <t xml:space="preserve">                      2. GRUP</t>
  </si>
  <si>
    <t>Prof. Dr. Mustafa DEMİR</t>
  </si>
  <si>
    <t>Doç. Dr. Muhammed Bilal ÇELİK</t>
  </si>
  <si>
    <t>Yrd. Doç. Dr. Turgut SUBAŞI</t>
  </si>
  <si>
    <t>Yrd. Doç. Dr. Zeynep İSKEFİYELİ</t>
  </si>
  <si>
    <t>Korhan ACARTÜRK</t>
  </si>
  <si>
    <t>1460E39015</t>
  </si>
  <si>
    <t>Burcu ÇİMEN</t>
  </si>
  <si>
    <t>1360E39010</t>
  </si>
  <si>
    <t>Doğukan BİLDİRİR</t>
  </si>
  <si>
    <t>1260E39514</t>
  </si>
  <si>
    <t>Kemal KILIÇ</t>
  </si>
  <si>
    <t>1460E39001</t>
  </si>
  <si>
    <t>Suat YILMAZ</t>
  </si>
  <si>
    <t>1360E39517</t>
  </si>
  <si>
    <t>1360E39515</t>
  </si>
  <si>
    <t>Gülizar FINDIKOĞLU</t>
  </si>
  <si>
    <t>1460E39012</t>
  </si>
  <si>
    <t>Muhammet ÖZKAN</t>
  </si>
  <si>
    <t>Gökhan ÖZTÜRK</t>
  </si>
  <si>
    <t>Mustafa ÖZDEMİR</t>
  </si>
  <si>
    <t>1460E39018</t>
  </si>
  <si>
    <t>Olcay SEVER</t>
  </si>
  <si>
    <t>1460E39010</t>
  </si>
  <si>
    <t>İlker GÜZEL</t>
  </si>
  <si>
    <t>1260E39518</t>
  </si>
  <si>
    <t>BAŞARILI</t>
  </si>
  <si>
    <t>BAŞARISIZ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</si>
</sst>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1"/>
      <color theme="1"/>
      <name val="Calibri"/>
      <family val="2"/>
      <charset val="162"/>
      <scheme val="minor"/>
    </font>
    <font>
      <b/>
      <sz val="11"/>
      <color theme="1"/>
      <name val="Times New Roman"/>
      <family val="1"/>
      <charset val="162"/>
    </font>
    <font>
      <sz val="10"/>
      <color theme="1"/>
      <name val="Times New Roman"/>
      <family val="1"/>
      <charset val="162"/>
    </font>
    <font>
      <b/>
      <sz val="10"/>
      <color theme="1"/>
      <name val="Times New Roman"/>
      <family val="1"/>
      <charset val="162"/>
    </font>
    <font>
      <sz val="9"/>
      <color theme="1"/>
      <name val="Times New Roman"/>
      <family val="1"/>
      <charset val="162"/>
    </font>
    <font>
      <sz val="10"/>
      <color rgb="FFFF0000"/>
      <name val="Times New Roman"/>
      <family val="1"/>
      <charset val="162"/>
    </font>
    <font>
      <sz val="9"/>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
      <patternFill patternType="solid">
        <fgColor theme="2" tint="-9.9978637043366805E-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7">
    <xf numFmtId="0" fontId="0" fillId="0" borderId="0" xfId="0"/>
    <xf numFmtId="0" fontId="2" fillId="0" borderId="0" xfId="0" applyFont="1" applyProtection="1">
      <protection hidden="1"/>
    </xf>
    <xf numFmtId="0" fontId="2" fillId="0" borderId="0" xfId="0" applyFont="1"/>
    <xf numFmtId="0" fontId="3" fillId="0" borderId="0" xfId="0" applyFont="1" applyProtection="1">
      <protection hidden="1"/>
    </xf>
    <xf numFmtId="0" fontId="2" fillId="0" borderId="4" xfId="0" applyFont="1" applyBorder="1" applyAlignment="1" applyProtection="1">
      <alignment horizontal="center"/>
      <protection hidden="1"/>
    </xf>
    <xf numFmtId="0" fontId="2" fillId="0" borderId="0" xfId="0" applyFont="1" applyBorder="1" applyProtection="1">
      <protection hidden="1"/>
    </xf>
    <xf numFmtId="0" fontId="2" fillId="0" borderId="0" xfId="0" applyFont="1" applyBorder="1" applyAlignment="1" applyProtection="1">
      <alignment horizontal="center"/>
      <protection hidden="1"/>
    </xf>
    <xf numFmtId="0" fontId="2" fillId="0" borderId="0" xfId="0" applyFont="1" applyBorder="1" applyAlignment="1" applyProtection="1">
      <alignment horizontal="center" vertical="center"/>
      <protection hidden="1"/>
    </xf>
    <xf numFmtId="0" fontId="2" fillId="0" borderId="5" xfId="0" applyFont="1" applyBorder="1" applyAlignment="1" applyProtection="1">
      <alignment horizontal="center"/>
      <protection hidden="1"/>
    </xf>
    <xf numFmtId="0" fontId="3" fillId="0" borderId="0" xfId="0" applyFont="1" applyBorder="1" applyProtection="1">
      <protection hidden="1"/>
    </xf>
    <xf numFmtId="164" fontId="5" fillId="2" borderId="6"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vertical="center" wrapText="1"/>
      <protection hidden="1"/>
    </xf>
    <xf numFmtId="0" fontId="3" fillId="2" borderId="0" xfId="0" applyFont="1" applyFill="1" applyBorder="1" applyProtection="1">
      <protection hidden="1"/>
    </xf>
    <xf numFmtId="0" fontId="3" fillId="3" borderId="0" xfId="0" applyFont="1" applyFill="1" applyBorder="1" applyProtection="1">
      <protection hidden="1"/>
    </xf>
    <xf numFmtId="0" fontId="6" fillId="0" borderId="0" xfId="0" applyFont="1" applyFill="1" applyBorder="1" applyAlignment="1" applyProtection="1">
      <alignment horizontal="center" vertical="center" wrapText="1"/>
      <protection hidden="1"/>
    </xf>
    <xf numFmtId="0" fontId="3" fillId="0" borderId="0" xfId="0" applyFont="1" applyFill="1" applyBorder="1" applyProtection="1">
      <protection hidden="1"/>
    </xf>
    <xf numFmtId="164" fontId="3" fillId="4" borderId="0" xfId="0" applyNumberFormat="1" applyFont="1" applyFill="1" applyBorder="1" applyProtection="1">
      <protection hidden="1"/>
    </xf>
    <xf numFmtId="0" fontId="3" fillId="0" borderId="0" xfId="0" applyFont="1" applyFill="1" applyProtection="1">
      <protection hidden="1"/>
    </xf>
    <xf numFmtId="0" fontId="7" fillId="0" borderId="0" xfId="0" applyFont="1" applyFill="1" applyProtection="1">
      <protection hidden="1"/>
    </xf>
    <xf numFmtId="0" fontId="4" fillId="0" borderId="8" xfId="0" applyFont="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11" fontId="10" fillId="2" borderId="6" xfId="0" applyNumberFormat="1" applyFont="1" applyFill="1" applyBorder="1" applyAlignment="1">
      <alignment horizontal="center" vertical="center"/>
    </xf>
    <xf numFmtId="0" fontId="10" fillId="2" borderId="6" xfId="0" applyFont="1" applyFill="1" applyBorder="1" applyAlignment="1">
      <alignment horizontal="left" vertical="center"/>
    </xf>
    <xf numFmtId="0" fontId="10" fillId="2" borderId="6"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164" fontId="5" fillId="2" borderId="7" xfId="0" applyNumberFormat="1" applyFont="1" applyFill="1" applyBorder="1" applyAlignment="1" applyProtection="1">
      <alignment horizontal="center" vertical="center"/>
      <protection hidden="1"/>
    </xf>
    <xf numFmtId="0" fontId="5" fillId="2" borderId="6" xfId="0" applyNumberFormat="1" applyFont="1" applyFill="1" applyBorder="1" applyAlignment="1" applyProtection="1">
      <alignment horizontal="center" vertical="center" wrapText="1"/>
      <protection hidden="1"/>
    </xf>
    <xf numFmtId="0" fontId="5" fillId="2" borderId="10" xfId="0" applyNumberFormat="1"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Alignment="1" applyProtection="1">
      <alignment horizontal="center"/>
      <protection hidden="1"/>
    </xf>
    <xf numFmtId="0" fontId="8" fillId="2" borderId="0" xfId="0" applyFont="1" applyFill="1" applyBorder="1" applyAlignment="1" applyProtection="1">
      <alignment horizontal="center"/>
      <protection hidden="1"/>
    </xf>
    <xf numFmtId="0" fontId="9" fillId="0" borderId="4"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5" xfId="0" applyFont="1" applyBorder="1" applyAlignment="1" applyProtection="1">
      <alignment horizontal="center"/>
      <protection hidden="1"/>
    </xf>
    <xf numFmtId="0" fontId="8" fillId="2" borderId="0"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10" fillId="2" borderId="6" xfId="0" applyFont="1" applyFill="1" applyBorder="1" applyAlignment="1">
      <alignment horizontal="left" vertical="center"/>
    </xf>
    <xf numFmtId="0" fontId="2" fillId="0" borderId="12" xfId="0" applyFont="1" applyBorder="1" applyAlignment="1" applyProtection="1">
      <protection hidden="1"/>
    </xf>
    <xf numFmtId="0" fontId="10" fillId="2" borderId="10" xfId="0" applyFont="1" applyFill="1" applyBorder="1" applyAlignment="1">
      <alignment horizontal="left" vertical="center"/>
    </xf>
    <xf numFmtId="0" fontId="10" fillId="2" borderId="6" xfId="0" applyFont="1" applyFill="1" applyBorder="1" applyAlignment="1">
      <alignment horizontal="left" vertical="center"/>
    </xf>
    <xf numFmtId="0" fontId="9" fillId="0" borderId="0"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10" fillId="2" borderId="9" xfId="0" applyFont="1" applyFill="1" applyBorder="1" applyAlignment="1">
      <alignment horizontal="left" vertical="center"/>
    </xf>
    <xf numFmtId="0" fontId="8" fillId="0" borderId="0" xfId="0" applyFont="1" applyBorder="1" applyAlignment="1" applyProtection="1">
      <alignment horizontal="center"/>
      <protection hidden="1"/>
    </xf>
    <xf numFmtId="164" fontId="13" fillId="2" borderId="6" xfId="0" applyNumberFormat="1" applyFont="1" applyFill="1" applyBorder="1" applyAlignment="1" applyProtection="1">
      <alignment horizontal="center"/>
      <protection hidden="1"/>
    </xf>
    <xf numFmtId="0" fontId="10" fillId="2" borderId="10" xfId="0" applyFont="1" applyFill="1" applyBorder="1" applyAlignment="1">
      <alignment horizontal="left" vertical="center"/>
    </xf>
    <xf numFmtId="0" fontId="10" fillId="2" borderId="6" xfId="0" applyFont="1" applyFill="1" applyBorder="1" applyAlignment="1">
      <alignment horizontal="left" vertical="center"/>
    </xf>
    <xf numFmtId="0" fontId="9" fillId="0" borderId="0"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8" fillId="2" borderId="0" xfId="0" applyFont="1" applyFill="1" applyBorder="1" applyAlignment="1" applyProtection="1">
      <alignment horizontal="center"/>
      <protection locked="0"/>
    </xf>
    <xf numFmtId="0" fontId="8" fillId="0" borderId="0"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5" xfId="0" applyFont="1" applyFill="1" applyBorder="1" applyAlignment="1" applyProtection="1">
      <alignment horizontal="center"/>
      <protection locked="0"/>
    </xf>
    <xf numFmtId="0" fontId="10" fillId="2" borderId="6" xfId="0" applyFont="1" applyFill="1" applyBorder="1" applyAlignment="1">
      <alignment horizontal="left" vertical="center"/>
    </xf>
    <xf numFmtId="0" fontId="10" fillId="2" borderId="9" xfId="0" applyFont="1" applyFill="1" applyBorder="1" applyAlignment="1">
      <alignment horizontal="left" vertical="center"/>
    </xf>
    <xf numFmtId="0" fontId="8" fillId="2" borderId="4" xfId="0" applyFont="1" applyFill="1" applyBorder="1" applyAlignment="1" applyProtection="1">
      <alignment horizontal="center"/>
      <protection locked="0"/>
    </xf>
    <xf numFmtId="0" fontId="12" fillId="2" borderId="6" xfId="0" applyFont="1" applyFill="1" applyBorder="1" applyAlignment="1">
      <alignment horizontal="left" vertical="center"/>
    </xf>
    <xf numFmtId="0" fontId="5" fillId="2" borderId="9" xfId="0" applyNumberFormat="1" applyFont="1" applyFill="1" applyBorder="1" applyAlignment="1" applyProtection="1">
      <alignment horizontal="center" vertical="center" wrapText="1"/>
      <protection hidden="1"/>
    </xf>
    <xf numFmtId="0" fontId="10" fillId="3" borderId="9" xfId="0" applyFont="1" applyFill="1" applyBorder="1" applyAlignment="1">
      <alignment horizontal="left" vertical="center"/>
    </xf>
    <xf numFmtId="0" fontId="10" fillId="3" borderId="6" xfId="0" applyFont="1" applyFill="1" applyBorder="1" applyAlignment="1">
      <alignment horizontal="left" vertical="center"/>
    </xf>
    <xf numFmtId="0" fontId="1" fillId="0" borderId="12" xfId="0" applyFont="1" applyBorder="1" applyAlignment="1" applyProtection="1">
      <alignment horizontal="left"/>
      <protection hidden="1"/>
    </xf>
    <xf numFmtId="0" fontId="2" fillId="0" borderId="12" xfId="0" applyFont="1" applyBorder="1" applyAlignment="1" applyProtection="1">
      <alignment horizontal="left"/>
      <protection hidden="1"/>
    </xf>
    <xf numFmtId="0" fontId="10" fillId="2" borderId="10" xfId="0" applyFont="1" applyFill="1" applyBorder="1" applyAlignment="1">
      <alignment horizontal="left" vertical="center"/>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0" fillId="2" borderId="6" xfId="0" applyFont="1" applyFill="1" applyBorder="1" applyAlignment="1">
      <alignment horizontal="left" vertical="center"/>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protection locked="0"/>
    </xf>
    <xf numFmtId="0" fontId="8" fillId="5" borderId="5" xfId="0" applyFont="1" applyFill="1" applyBorder="1" applyAlignment="1" applyProtection="1">
      <alignment horizontal="center"/>
      <protection locked="0"/>
    </xf>
    <xf numFmtId="14" fontId="9" fillId="0" borderId="4" xfId="0" applyNumberFormat="1" applyFont="1" applyFill="1" applyBorder="1" applyAlignment="1" applyProtection="1">
      <alignment horizontal="center" vertical="center"/>
      <protection locked="0"/>
    </xf>
    <xf numFmtId="14" fontId="9" fillId="0" borderId="0" xfId="0" applyNumberFormat="1" applyFont="1" applyFill="1" applyBorder="1" applyAlignment="1" applyProtection="1">
      <alignment horizontal="center" vertical="center"/>
      <protection locked="0"/>
    </xf>
    <xf numFmtId="14" fontId="9" fillId="0" borderId="5"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wrapText="1"/>
      <protection hidden="1"/>
    </xf>
    <xf numFmtId="0" fontId="0" fillId="0" borderId="8" xfId="0" applyBorder="1"/>
    <xf numFmtId="0" fontId="10" fillId="2" borderId="9" xfId="0" applyFont="1" applyFill="1" applyBorder="1" applyAlignment="1">
      <alignment horizontal="lef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8" fillId="2" borderId="4"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0" borderId="0"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5" xfId="0" applyFont="1" applyFill="1" applyBorder="1" applyAlignment="1" applyProtection="1">
      <alignment horizontal="center"/>
      <protection locked="0"/>
    </xf>
    <xf numFmtId="0" fontId="14" fillId="6" borderId="4"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5" xfId="0" applyFont="1" applyFill="1" applyBorder="1" applyAlignment="1">
      <alignment horizontal="left" vertical="top" wrapText="1"/>
    </xf>
    <xf numFmtId="0" fontId="8" fillId="7" borderId="4" xfId="0" applyFont="1" applyFill="1" applyBorder="1" applyAlignment="1" applyProtection="1">
      <alignment horizontal="center"/>
      <protection locked="0"/>
    </xf>
    <xf numFmtId="0" fontId="8" fillId="7" borderId="0" xfId="0" applyFont="1" applyFill="1" applyBorder="1" applyAlignment="1" applyProtection="1">
      <alignment horizontal="center"/>
      <protection locked="0"/>
    </xf>
    <xf numFmtId="0" fontId="8" fillId="7" borderId="5"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381125" cy="128587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285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29675" y="257175"/>
          <a:ext cx="70485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47650" y="257175"/>
          <a:ext cx="800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7"/>
  <sheetViews>
    <sheetView tabSelected="1" workbookViewId="0">
      <selection activeCell="J15" sqref="J15"/>
    </sheetView>
  </sheetViews>
  <sheetFormatPr defaultRowHeight="15" x14ac:dyDescent="0.25"/>
  <cols>
    <col min="1" max="1" width="0.5703125" customWidth="1"/>
    <col min="2" max="2" width="15.140625" customWidth="1"/>
    <col min="3" max="3" width="20.140625" customWidth="1"/>
    <col min="4" max="4" width="9.140625" customWidth="1"/>
    <col min="5" max="5" width="13.28515625" customWidth="1"/>
    <col min="6" max="6" width="12.85546875" customWidth="1"/>
    <col min="7" max="7" width="33" customWidth="1"/>
    <col min="8" max="8" width="0.85546875" hidden="1" customWidth="1"/>
    <col min="9" max="9" width="17.85546875" customWidth="1"/>
    <col min="10" max="10" width="10.42578125" customWidth="1"/>
    <col min="11" max="11" width="27.5703125" hidden="1" customWidth="1"/>
    <col min="12" max="12" width="18.28515625" customWidth="1"/>
    <col min="13" max="13" width="9.140625" customWidth="1"/>
    <col min="14" max="39" width="9.140625" hidden="1" customWidth="1"/>
    <col min="40" max="40" width="12.5703125" hidden="1" customWidth="1"/>
    <col min="41" max="52" width="9.140625" hidden="1" customWidth="1"/>
  </cols>
  <sheetData>
    <row r="1" spans="2:53" s="2" customFormat="1" ht="15.75" x14ac:dyDescent="0.25">
      <c r="B1" s="70" t="s">
        <v>0</v>
      </c>
      <c r="C1" s="71"/>
      <c r="D1" s="71"/>
      <c r="E1" s="71"/>
      <c r="F1" s="71"/>
      <c r="G1" s="71"/>
      <c r="H1" s="71"/>
      <c r="I1" s="71"/>
      <c r="J1" s="71"/>
      <c r="K1" s="71"/>
      <c r="L1" s="7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73" t="s">
        <v>1</v>
      </c>
      <c r="C2" s="74"/>
      <c r="D2" s="74"/>
      <c r="E2" s="74"/>
      <c r="F2" s="74"/>
      <c r="G2" s="74"/>
      <c r="H2" s="74"/>
      <c r="I2" s="74"/>
      <c r="J2" s="74"/>
      <c r="K2" s="74"/>
      <c r="L2" s="7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73" t="s">
        <v>2</v>
      </c>
      <c r="C3" s="74"/>
      <c r="D3" s="74"/>
      <c r="E3" s="74"/>
      <c r="F3" s="74"/>
      <c r="G3" s="74"/>
      <c r="H3" s="74"/>
      <c r="I3" s="74"/>
      <c r="J3" s="74"/>
      <c r="K3" s="74"/>
      <c r="L3" s="75"/>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73" t="s">
        <v>39</v>
      </c>
      <c r="C4" s="74"/>
      <c r="D4" s="74"/>
      <c r="E4" s="74"/>
      <c r="F4" s="74"/>
      <c r="G4" s="74"/>
      <c r="H4" s="74"/>
      <c r="I4" s="74"/>
      <c r="J4" s="74"/>
      <c r="K4" s="74"/>
      <c r="L4" s="75"/>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76" t="s">
        <v>25</v>
      </c>
      <c r="C5" s="77"/>
      <c r="D5" s="77"/>
      <c r="E5" s="77"/>
      <c r="F5" s="77"/>
      <c r="G5" s="77"/>
      <c r="H5" s="77"/>
      <c r="I5" s="77"/>
      <c r="J5" s="77"/>
      <c r="K5" s="77"/>
      <c r="L5" s="78"/>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76" t="s">
        <v>30</v>
      </c>
      <c r="C6" s="77"/>
      <c r="D6" s="77"/>
      <c r="E6" s="77"/>
      <c r="F6" s="77"/>
      <c r="G6" s="77"/>
      <c r="H6" s="77"/>
      <c r="I6" s="77"/>
      <c r="J6" s="77"/>
      <c r="K6" s="77"/>
      <c r="L6" s="78"/>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87">
        <v>42534</v>
      </c>
      <c r="C7" s="88"/>
      <c r="D7" s="88"/>
      <c r="E7" s="88"/>
      <c r="F7" s="88"/>
      <c r="G7" s="88"/>
      <c r="H7" s="88"/>
      <c r="I7" s="88"/>
      <c r="J7" s="88"/>
      <c r="K7" s="88"/>
      <c r="L7" s="8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76" t="s">
        <v>3</v>
      </c>
      <c r="C8" s="77"/>
      <c r="D8" s="77"/>
      <c r="E8" s="77"/>
      <c r="F8" s="77"/>
      <c r="G8" s="77"/>
      <c r="H8" s="77"/>
      <c r="I8" s="77"/>
      <c r="J8" s="77"/>
      <c r="K8" s="77"/>
      <c r="L8" s="78"/>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40" t="s">
        <v>31</v>
      </c>
      <c r="F9" s="63" t="s">
        <v>38</v>
      </c>
      <c r="G9" s="64"/>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19" t="s">
        <v>4</v>
      </c>
      <c r="C10" s="19" t="s">
        <v>5</v>
      </c>
      <c r="D10" s="19" t="s">
        <v>6</v>
      </c>
      <c r="E10" s="19" t="s">
        <v>7</v>
      </c>
      <c r="F10" s="19" t="s">
        <v>8</v>
      </c>
      <c r="G10" s="90" t="s">
        <v>9</v>
      </c>
      <c r="H10" s="91"/>
      <c r="I10" s="44" t="s">
        <v>35</v>
      </c>
      <c r="J10" s="19" t="s">
        <v>10</v>
      </c>
      <c r="K10" s="19" t="s">
        <v>11</v>
      </c>
      <c r="L10" s="20"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20.100000000000001" customHeight="1" x14ac:dyDescent="0.25">
      <c r="B11" s="21" t="s">
        <v>47</v>
      </c>
      <c r="C11" s="22" t="s">
        <v>46</v>
      </c>
      <c r="D11" s="23">
        <v>75</v>
      </c>
      <c r="E11" s="24">
        <f t="shared" ref="E11:E24" si="0">IF(J11=" "," ",P11)</f>
        <v>90</v>
      </c>
      <c r="F11" s="60">
        <v>251</v>
      </c>
      <c r="G11" s="92" t="s">
        <v>26</v>
      </c>
      <c r="H11" s="92"/>
      <c r="I11" s="45" t="s">
        <v>67</v>
      </c>
      <c r="J11" s="25">
        <v>85</v>
      </c>
      <c r="K11" s="10" t="str">
        <f>IF(D11=0," ",IF(J11=0," ",IF(J11="GR",AR11,AN11)))</f>
        <v>YETERLİ</v>
      </c>
      <c r="L11" s="26">
        <f>IF(D11=0," ",IF(J11=0," ",Q11))</f>
        <v>3.3722222222222222</v>
      </c>
      <c r="M11" s="11"/>
      <c r="N11" s="11" t="s">
        <v>14</v>
      </c>
      <c r="O11" s="12">
        <f>IF(J11&lt;90,0,IF(J11&lt;=100,4,0))</f>
        <v>0</v>
      </c>
      <c r="P11" s="13">
        <f>IF(J11=" ",D11,(D11+15))</f>
        <v>90</v>
      </c>
      <c r="Q11" s="13">
        <f>IF(J11="BAŞARILI",(F11/P11),IF(J11&gt;0,(((AM11*15)+F11)/P11),F11))</f>
        <v>3.3722222222222222</v>
      </c>
      <c r="R11" s="14">
        <v>3.5</v>
      </c>
      <c r="S11" s="14" t="s">
        <v>15</v>
      </c>
      <c r="T11" s="15">
        <f>IF(J11&lt;85,0,IF(J11&lt;=89,3.5,0))</f>
        <v>3.5</v>
      </c>
      <c r="U11" s="14">
        <v>3</v>
      </c>
      <c r="V11" s="14" t="s">
        <v>16</v>
      </c>
      <c r="W11" s="15">
        <f>IF(J11&lt;80,0,IF(J11&lt;=84,3,0))</f>
        <v>0</v>
      </c>
      <c r="X11" s="14">
        <v>2.5</v>
      </c>
      <c r="Y11" s="14" t="s">
        <v>17</v>
      </c>
      <c r="Z11" s="15">
        <f>IF(J11&lt;75,0,IF(J11&lt;=79,2.5,0))</f>
        <v>0</v>
      </c>
      <c r="AA11" s="14">
        <v>2</v>
      </c>
      <c r="AB11" s="14" t="s">
        <v>18</v>
      </c>
      <c r="AC11" s="15">
        <f>IF(J11&lt;65,0,IF(J11&lt;=74,2,0))</f>
        <v>0</v>
      </c>
      <c r="AD11" s="14">
        <v>1.5</v>
      </c>
      <c r="AE11" s="14" t="s">
        <v>19</v>
      </c>
      <c r="AF11" s="15">
        <f>IF(J11&lt;58,0,IF(J11&lt;=64,1.5,0))</f>
        <v>0</v>
      </c>
      <c r="AG11" s="14">
        <v>1</v>
      </c>
      <c r="AH11" s="14" t="s">
        <v>20</v>
      </c>
      <c r="AI11" s="15">
        <f>IF(J11&lt;50,0,IF(J11&lt;=57,1,0))</f>
        <v>0</v>
      </c>
      <c r="AJ11" s="14">
        <v>0</v>
      </c>
      <c r="AK11" s="14" t="s">
        <v>21</v>
      </c>
      <c r="AL11" s="15">
        <f>IF(J11&lt;0,0,IF(J11&lt;=49,0,0))</f>
        <v>0</v>
      </c>
      <c r="AM11" s="15">
        <f>SUM(T11,W11,Z11,AC11,AF11,AI11,AL11,O11)</f>
        <v>3.5</v>
      </c>
      <c r="AN11" s="16" t="str">
        <f>IF(J11=" "," ",IF(AM11&lt;2,"GİREMEZ(AKTS)",IF(P11&lt;89,"GİREMEZ(AKTS)",IF(Q11&gt;=AO11,"YETERLİ","GİREMEZ(ORTALAMA)"))))</f>
        <v>YETERLİ</v>
      </c>
      <c r="AO11" s="15">
        <f>IF(LEFT(B11,1)="0",2,2.5)</f>
        <v>2.5</v>
      </c>
      <c r="AP11" s="15"/>
      <c r="AQ11" s="17"/>
      <c r="AR11" s="17" t="s">
        <v>22</v>
      </c>
      <c r="AS11" s="17"/>
      <c r="AT11" s="18"/>
      <c r="AU11" s="18"/>
      <c r="AV11" s="18"/>
      <c r="AW11" s="18"/>
      <c r="AX11" s="18"/>
      <c r="AY11" s="18"/>
      <c r="AZ11" s="18"/>
      <c r="BA11" s="1"/>
    </row>
    <row r="12" spans="2:53" ht="15.75" x14ac:dyDescent="0.25">
      <c r="B12" s="21" t="s">
        <v>49</v>
      </c>
      <c r="C12" s="56" t="s">
        <v>48</v>
      </c>
      <c r="D12" s="23">
        <v>75</v>
      </c>
      <c r="E12" s="24">
        <f t="shared" si="0"/>
        <v>90</v>
      </c>
      <c r="F12" s="27">
        <v>207</v>
      </c>
      <c r="G12" s="92" t="s">
        <v>40</v>
      </c>
      <c r="H12" s="92"/>
      <c r="I12" s="57" t="s">
        <v>67</v>
      </c>
      <c r="J12" s="24">
        <v>75</v>
      </c>
      <c r="K12" s="10" t="str">
        <f t="shared" ref="K12:K24" si="1">IF(D12=0," ",IF(J12=0," ",IF(J12="GR",AR12,AN12)))</f>
        <v>YETERLİ</v>
      </c>
      <c r="L12" s="26">
        <f t="shared" ref="L12:L24" si="2">IF(D12=0," ",IF(J12=0," ",Q12))</f>
        <v>2.7166666666666668</v>
      </c>
      <c r="M12" s="11"/>
      <c r="N12" s="11" t="s">
        <v>14</v>
      </c>
      <c r="O12" s="12">
        <f t="shared" ref="O12:O24" si="3">IF(J12&lt;90,0,IF(J12&lt;=100,4,0))</f>
        <v>0</v>
      </c>
      <c r="P12" s="13">
        <f t="shared" ref="P12:P24" si="4">IF(J12=" ",D12,(D12+15))</f>
        <v>90</v>
      </c>
      <c r="Q12" s="13">
        <f t="shared" ref="Q12:Q24" si="5">IF(J12="BAŞARILI",(F12/P12),IF(J12&gt;0,(((AM12*15)+F12)/P12),F12))</f>
        <v>2.7166666666666668</v>
      </c>
      <c r="R12" s="14">
        <v>3.5</v>
      </c>
      <c r="S12" s="14" t="s">
        <v>15</v>
      </c>
      <c r="T12" s="15">
        <f t="shared" ref="T12:T24" si="6">IF(J12&lt;85,0,IF(J12&lt;=89,3.5,0))</f>
        <v>0</v>
      </c>
      <c r="U12" s="14">
        <v>3</v>
      </c>
      <c r="V12" s="14" t="s">
        <v>16</v>
      </c>
      <c r="W12" s="15">
        <f t="shared" ref="W12:W24" si="7">IF(J12&lt;80,0,IF(J12&lt;=84,3,0))</f>
        <v>0</v>
      </c>
      <c r="X12" s="14">
        <v>2.5</v>
      </c>
      <c r="Y12" s="14" t="s">
        <v>17</v>
      </c>
      <c r="Z12" s="15">
        <f t="shared" ref="Z12:Z24" si="8">IF(J12&lt;75,0,IF(J12&lt;=79,2.5,0))</f>
        <v>2.5</v>
      </c>
      <c r="AA12" s="14">
        <v>2</v>
      </c>
      <c r="AB12" s="14" t="s">
        <v>18</v>
      </c>
      <c r="AC12" s="15">
        <f t="shared" ref="AC12:AC24" si="9">IF(J12&lt;65,0,IF(J12&lt;=74,2,0))</f>
        <v>0</v>
      </c>
      <c r="AD12" s="14">
        <v>1.5</v>
      </c>
      <c r="AE12" s="14" t="s">
        <v>19</v>
      </c>
      <c r="AF12" s="15">
        <f t="shared" ref="AF12:AF24" si="10">IF(J12&lt;58,0,IF(J12&lt;=64,1.5,0))</f>
        <v>0</v>
      </c>
      <c r="AG12" s="14">
        <v>1</v>
      </c>
      <c r="AH12" s="14" t="s">
        <v>20</v>
      </c>
      <c r="AI12" s="15">
        <f t="shared" ref="AI12:AI24" si="11">IF(J12&lt;50,0,IF(J12&lt;=57,1,0))</f>
        <v>0</v>
      </c>
      <c r="AJ12" s="14">
        <v>0</v>
      </c>
      <c r="AK12" s="14" t="s">
        <v>21</v>
      </c>
      <c r="AL12" s="15">
        <f t="shared" ref="AL12:AL24" si="12">IF(J12&lt;0,0,IF(J12&lt;=49,0,0))</f>
        <v>0</v>
      </c>
      <c r="AM12" s="15">
        <f t="shared" ref="AM12:AM24" si="13">SUM(T12,W12,Z12,AC12,AF12,AI12,AL12,O12)</f>
        <v>2.5</v>
      </c>
      <c r="AN12" s="16" t="str">
        <f t="shared" ref="AN12:AN24" si="14">IF(J12=" "," ",IF(AM12&lt;2,"GİREMEZ(AKTS)",IF(P12&lt;89,"GİREMEZ(AKTS)",IF(Q12&gt;=AO12,"YETERLİ","GİREMEZ(ORTALAMA)"))))</f>
        <v>YETERLİ</v>
      </c>
      <c r="AO12" s="15">
        <f t="shared" ref="AO12:AO24" si="15">IF(LEFT(B12,1)="0",2,2.5)</f>
        <v>2.5</v>
      </c>
      <c r="AR12" s="17" t="s">
        <v>22</v>
      </c>
    </row>
    <row r="13" spans="2:53" ht="15.75" x14ac:dyDescent="0.25">
      <c r="B13" s="21" t="s">
        <v>51</v>
      </c>
      <c r="C13" s="56" t="s">
        <v>50</v>
      </c>
      <c r="D13" s="23">
        <v>75</v>
      </c>
      <c r="E13" s="24">
        <f t="shared" si="0"/>
        <v>90</v>
      </c>
      <c r="F13" s="27">
        <v>216.5</v>
      </c>
      <c r="G13" s="69" t="s">
        <v>27</v>
      </c>
      <c r="H13" s="69"/>
      <c r="I13" s="56" t="s">
        <v>67</v>
      </c>
      <c r="J13" s="24">
        <v>85</v>
      </c>
      <c r="K13" s="10" t="str">
        <f t="shared" si="1"/>
        <v>YETERLİ</v>
      </c>
      <c r="L13" s="26">
        <f t="shared" si="2"/>
        <v>2.9888888888888889</v>
      </c>
      <c r="M13" s="11"/>
      <c r="N13" s="11" t="s">
        <v>14</v>
      </c>
      <c r="O13" s="12">
        <f t="shared" si="3"/>
        <v>0</v>
      </c>
      <c r="P13" s="13">
        <f t="shared" si="4"/>
        <v>90</v>
      </c>
      <c r="Q13" s="13">
        <f t="shared" si="5"/>
        <v>2.9888888888888889</v>
      </c>
      <c r="R13" s="14">
        <v>3.5</v>
      </c>
      <c r="S13" s="14" t="s">
        <v>15</v>
      </c>
      <c r="T13" s="15">
        <f t="shared" si="6"/>
        <v>3.5</v>
      </c>
      <c r="U13" s="14">
        <v>3</v>
      </c>
      <c r="V13" s="14" t="s">
        <v>16</v>
      </c>
      <c r="W13" s="15">
        <f t="shared" si="7"/>
        <v>0</v>
      </c>
      <c r="X13" s="14">
        <v>2.5</v>
      </c>
      <c r="Y13" s="14" t="s">
        <v>17</v>
      </c>
      <c r="Z13" s="15">
        <f t="shared" si="8"/>
        <v>0</v>
      </c>
      <c r="AA13" s="14">
        <v>2</v>
      </c>
      <c r="AB13" s="14" t="s">
        <v>18</v>
      </c>
      <c r="AC13" s="15">
        <f t="shared" si="9"/>
        <v>0</v>
      </c>
      <c r="AD13" s="14">
        <v>1.5</v>
      </c>
      <c r="AE13" s="14" t="s">
        <v>19</v>
      </c>
      <c r="AF13" s="15">
        <f t="shared" si="10"/>
        <v>0</v>
      </c>
      <c r="AG13" s="14">
        <v>1</v>
      </c>
      <c r="AH13" s="14" t="s">
        <v>20</v>
      </c>
      <c r="AI13" s="15">
        <f t="shared" si="11"/>
        <v>0</v>
      </c>
      <c r="AJ13" s="14">
        <v>0</v>
      </c>
      <c r="AK13" s="14" t="s">
        <v>21</v>
      </c>
      <c r="AL13" s="15">
        <f t="shared" si="12"/>
        <v>0</v>
      </c>
      <c r="AM13" s="15">
        <f t="shared" si="13"/>
        <v>3.5</v>
      </c>
      <c r="AN13" s="16" t="str">
        <f t="shared" si="14"/>
        <v>YETERLİ</v>
      </c>
      <c r="AO13" s="15">
        <f t="shared" si="15"/>
        <v>2.5</v>
      </c>
      <c r="AR13" s="17" t="s">
        <v>22</v>
      </c>
    </row>
    <row r="14" spans="2:53" ht="15.75" x14ac:dyDescent="0.25">
      <c r="B14" s="21" t="s">
        <v>53</v>
      </c>
      <c r="C14" s="56" t="s">
        <v>52</v>
      </c>
      <c r="D14" s="23">
        <v>75</v>
      </c>
      <c r="E14" s="24">
        <f t="shared" si="0"/>
        <v>90</v>
      </c>
      <c r="F14" s="27">
        <v>278</v>
      </c>
      <c r="G14" s="69" t="s">
        <v>27</v>
      </c>
      <c r="H14" s="69"/>
      <c r="I14" s="59" t="s">
        <v>67</v>
      </c>
      <c r="J14" s="24">
        <v>90</v>
      </c>
      <c r="K14" s="10" t="str">
        <f t="shared" si="1"/>
        <v>YETERLİ</v>
      </c>
      <c r="L14" s="26">
        <f t="shared" si="2"/>
        <v>3.7555555555555555</v>
      </c>
      <c r="M14" s="11"/>
      <c r="N14" s="11" t="s">
        <v>14</v>
      </c>
      <c r="O14" s="12">
        <f t="shared" si="3"/>
        <v>4</v>
      </c>
      <c r="P14" s="13">
        <f t="shared" si="4"/>
        <v>90</v>
      </c>
      <c r="Q14" s="13">
        <f t="shared" si="5"/>
        <v>3.7555555555555555</v>
      </c>
      <c r="R14" s="14">
        <v>3.5</v>
      </c>
      <c r="S14" s="14" t="s">
        <v>15</v>
      </c>
      <c r="T14" s="15">
        <f t="shared" si="6"/>
        <v>0</v>
      </c>
      <c r="U14" s="14">
        <v>3</v>
      </c>
      <c r="V14" s="14" t="s">
        <v>16</v>
      </c>
      <c r="W14" s="15">
        <f t="shared" si="7"/>
        <v>0</v>
      </c>
      <c r="X14" s="14">
        <v>2.5</v>
      </c>
      <c r="Y14" s="14" t="s">
        <v>17</v>
      </c>
      <c r="Z14" s="15">
        <f t="shared" si="8"/>
        <v>0</v>
      </c>
      <c r="AA14" s="14">
        <v>2</v>
      </c>
      <c r="AB14" s="14" t="s">
        <v>18</v>
      </c>
      <c r="AC14" s="15">
        <f t="shared" si="9"/>
        <v>0</v>
      </c>
      <c r="AD14" s="14">
        <v>1.5</v>
      </c>
      <c r="AE14" s="14" t="s">
        <v>19</v>
      </c>
      <c r="AF14" s="15">
        <f t="shared" si="10"/>
        <v>0</v>
      </c>
      <c r="AG14" s="14">
        <v>1</v>
      </c>
      <c r="AH14" s="14" t="s">
        <v>20</v>
      </c>
      <c r="AI14" s="15">
        <f t="shared" si="11"/>
        <v>0</v>
      </c>
      <c r="AJ14" s="14">
        <v>0</v>
      </c>
      <c r="AK14" s="14" t="s">
        <v>21</v>
      </c>
      <c r="AL14" s="15">
        <f t="shared" si="12"/>
        <v>0</v>
      </c>
      <c r="AM14" s="15">
        <f t="shared" si="13"/>
        <v>4</v>
      </c>
      <c r="AN14" s="16" t="str">
        <f t="shared" si="14"/>
        <v>YETERLİ</v>
      </c>
      <c r="AO14" s="15">
        <f t="shared" si="15"/>
        <v>2.5</v>
      </c>
      <c r="AR14" s="17" t="s">
        <v>22</v>
      </c>
    </row>
    <row r="15" spans="2:53" ht="15.75" x14ac:dyDescent="0.25">
      <c r="B15" s="21" t="s">
        <v>66</v>
      </c>
      <c r="C15" s="56" t="s">
        <v>65</v>
      </c>
      <c r="D15" s="23">
        <v>82</v>
      </c>
      <c r="E15" s="24">
        <f t="shared" si="0"/>
        <v>97</v>
      </c>
      <c r="F15" s="27">
        <v>201.5</v>
      </c>
      <c r="G15" s="69" t="s">
        <v>27</v>
      </c>
      <c r="H15" s="69"/>
      <c r="I15" s="56" t="s">
        <v>67</v>
      </c>
      <c r="J15" s="24">
        <v>85</v>
      </c>
      <c r="K15" s="10" t="str">
        <f t="shared" si="1"/>
        <v>YETERLİ</v>
      </c>
      <c r="L15" s="26">
        <f t="shared" si="2"/>
        <v>2.6185567010309279</v>
      </c>
      <c r="M15" s="11"/>
      <c r="N15" s="11" t="s">
        <v>14</v>
      </c>
      <c r="O15" s="12">
        <f t="shared" si="3"/>
        <v>0</v>
      </c>
      <c r="P15" s="13">
        <f t="shared" si="4"/>
        <v>97</v>
      </c>
      <c r="Q15" s="13">
        <f t="shared" si="5"/>
        <v>2.6185567010309279</v>
      </c>
      <c r="R15" s="14">
        <v>3.5</v>
      </c>
      <c r="S15" s="14" t="s">
        <v>15</v>
      </c>
      <c r="T15" s="15">
        <f t="shared" si="6"/>
        <v>3.5</v>
      </c>
      <c r="U15" s="14">
        <v>3</v>
      </c>
      <c r="V15" s="14" t="s">
        <v>16</v>
      </c>
      <c r="W15" s="15">
        <f t="shared" si="7"/>
        <v>0</v>
      </c>
      <c r="X15" s="14">
        <v>2.5</v>
      </c>
      <c r="Y15" s="14" t="s">
        <v>17</v>
      </c>
      <c r="Z15" s="15">
        <f t="shared" si="8"/>
        <v>0</v>
      </c>
      <c r="AA15" s="14">
        <v>2</v>
      </c>
      <c r="AB15" s="14" t="s">
        <v>18</v>
      </c>
      <c r="AC15" s="15">
        <f t="shared" si="9"/>
        <v>0</v>
      </c>
      <c r="AD15" s="14">
        <v>1.5</v>
      </c>
      <c r="AE15" s="14" t="s">
        <v>19</v>
      </c>
      <c r="AF15" s="15">
        <f t="shared" si="10"/>
        <v>0</v>
      </c>
      <c r="AG15" s="14">
        <v>1</v>
      </c>
      <c r="AH15" s="14" t="s">
        <v>20</v>
      </c>
      <c r="AI15" s="15">
        <f t="shared" si="11"/>
        <v>0</v>
      </c>
      <c r="AJ15" s="14">
        <v>0</v>
      </c>
      <c r="AK15" s="14" t="s">
        <v>21</v>
      </c>
      <c r="AL15" s="15">
        <f t="shared" si="12"/>
        <v>0</v>
      </c>
      <c r="AM15" s="15">
        <f t="shared" si="13"/>
        <v>3.5</v>
      </c>
      <c r="AN15" s="16" t="str">
        <f t="shared" si="14"/>
        <v>YETERLİ</v>
      </c>
      <c r="AO15" s="15">
        <f t="shared" si="15"/>
        <v>2.5</v>
      </c>
      <c r="AR15" s="17" t="s">
        <v>22</v>
      </c>
    </row>
    <row r="16" spans="2:53" ht="15.75" x14ac:dyDescent="0.25">
      <c r="B16" s="21"/>
      <c r="C16" s="56"/>
      <c r="D16" s="23"/>
      <c r="E16" s="24" t="str">
        <f t="shared" si="0"/>
        <v xml:space="preserve"> </v>
      </c>
      <c r="F16" s="27"/>
      <c r="G16" s="69"/>
      <c r="H16" s="69"/>
      <c r="I16" s="56"/>
      <c r="J16" s="24" t="s">
        <v>23</v>
      </c>
      <c r="K16" s="10" t="str">
        <f t="shared" si="1"/>
        <v xml:space="preserve"> </v>
      </c>
      <c r="L16" s="26" t="str">
        <f t="shared" si="2"/>
        <v xml:space="preserve"> </v>
      </c>
      <c r="M16" s="11"/>
      <c r="N16" s="11" t="s">
        <v>14</v>
      </c>
      <c r="O16" s="12">
        <f t="shared" si="3"/>
        <v>0</v>
      </c>
      <c r="P16" s="13">
        <f t="shared" si="4"/>
        <v>0</v>
      </c>
      <c r="Q16" s="13" t="e">
        <f t="shared" si="5"/>
        <v>#DIV/0!</v>
      </c>
      <c r="R16" s="14">
        <v>3.5</v>
      </c>
      <c r="S16" s="14" t="s">
        <v>15</v>
      </c>
      <c r="T16" s="15">
        <f t="shared" si="6"/>
        <v>0</v>
      </c>
      <c r="U16" s="14">
        <v>3</v>
      </c>
      <c r="V16" s="14" t="s">
        <v>16</v>
      </c>
      <c r="W16" s="15">
        <f t="shared" si="7"/>
        <v>0</v>
      </c>
      <c r="X16" s="14">
        <v>2.5</v>
      </c>
      <c r="Y16" s="14" t="s">
        <v>17</v>
      </c>
      <c r="Z16" s="15">
        <f t="shared" si="8"/>
        <v>0</v>
      </c>
      <c r="AA16" s="14">
        <v>2</v>
      </c>
      <c r="AB16" s="14" t="s">
        <v>18</v>
      </c>
      <c r="AC16" s="15">
        <f t="shared" si="9"/>
        <v>0</v>
      </c>
      <c r="AD16" s="14">
        <v>1.5</v>
      </c>
      <c r="AE16" s="14" t="s">
        <v>19</v>
      </c>
      <c r="AF16" s="15">
        <f t="shared" si="10"/>
        <v>0</v>
      </c>
      <c r="AG16" s="14">
        <v>1</v>
      </c>
      <c r="AH16" s="14" t="s">
        <v>20</v>
      </c>
      <c r="AI16" s="15">
        <f t="shared" si="11"/>
        <v>0</v>
      </c>
      <c r="AJ16" s="14">
        <v>0</v>
      </c>
      <c r="AK16" s="14" t="s">
        <v>21</v>
      </c>
      <c r="AL16" s="15">
        <f t="shared" si="12"/>
        <v>0</v>
      </c>
      <c r="AM16" s="15">
        <f t="shared" si="13"/>
        <v>0</v>
      </c>
      <c r="AN16" s="16" t="str">
        <f t="shared" si="14"/>
        <v xml:space="preserve"> </v>
      </c>
      <c r="AO16" s="15">
        <f t="shared" si="15"/>
        <v>2.5</v>
      </c>
      <c r="AR16" s="17" t="s">
        <v>22</v>
      </c>
    </row>
    <row r="17" spans="2:44" ht="15.75" x14ac:dyDescent="0.25">
      <c r="B17" s="21"/>
      <c r="C17" s="42"/>
      <c r="D17" s="23"/>
      <c r="E17" s="24"/>
      <c r="F17" s="27"/>
      <c r="G17" s="69"/>
      <c r="H17" s="69"/>
      <c r="I17" s="42"/>
      <c r="J17" s="24"/>
      <c r="K17" s="47"/>
      <c r="L17" s="26"/>
      <c r="M17" s="11"/>
      <c r="N17" s="11" t="s">
        <v>14</v>
      </c>
      <c r="O17" s="12">
        <f t="shared" si="3"/>
        <v>0</v>
      </c>
      <c r="P17" s="13">
        <f t="shared" si="4"/>
        <v>15</v>
      </c>
      <c r="Q17" s="13">
        <f t="shared" si="5"/>
        <v>0</v>
      </c>
      <c r="R17" s="14">
        <v>3.5</v>
      </c>
      <c r="S17" s="14" t="s">
        <v>15</v>
      </c>
      <c r="T17" s="15">
        <f t="shared" si="6"/>
        <v>0</v>
      </c>
      <c r="U17" s="14">
        <v>3</v>
      </c>
      <c r="V17" s="14" t="s">
        <v>16</v>
      </c>
      <c r="W17" s="15">
        <f t="shared" si="7"/>
        <v>0</v>
      </c>
      <c r="X17" s="14">
        <v>2.5</v>
      </c>
      <c r="Y17" s="14" t="s">
        <v>17</v>
      </c>
      <c r="Z17" s="15">
        <f t="shared" si="8"/>
        <v>0</v>
      </c>
      <c r="AA17" s="14">
        <v>2</v>
      </c>
      <c r="AB17" s="14" t="s">
        <v>18</v>
      </c>
      <c r="AC17" s="15">
        <f t="shared" si="9"/>
        <v>0</v>
      </c>
      <c r="AD17" s="14">
        <v>1.5</v>
      </c>
      <c r="AE17" s="14" t="s">
        <v>19</v>
      </c>
      <c r="AF17" s="15">
        <f t="shared" si="10"/>
        <v>0</v>
      </c>
      <c r="AG17" s="14">
        <v>1</v>
      </c>
      <c r="AH17" s="14" t="s">
        <v>20</v>
      </c>
      <c r="AI17" s="15">
        <f t="shared" si="11"/>
        <v>0</v>
      </c>
      <c r="AJ17" s="14">
        <v>0</v>
      </c>
      <c r="AK17" s="14" t="s">
        <v>21</v>
      </c>
      <c r="AL17" s="15">
        <f t="shared" si="12"/>
        <v>0</v>
      </c>
      <c r="AM17" s="15">
        <f t="shared" si="13"/>
        <v>0</v>
      </c>
      <c r="AN17" s="16" t="str">
        <f t="shared" si="14"/>
        <v>GİREMEZ(AKTS)</v>
      </c>
      <c r="AO17" s="15">
        <f t="shared" si="15"/>
        <v>2.5</v>
      </c>
      <c r="AR17" s="17" t="s">
        <v>22</v>
      </c>
    </row>
    <row r="18" spans="2:44" ht="15.75" x14ac:dyDescent="0.25">
      <c r="B18" s="21"/>
      <c r="C18" s="22"/>
      <c r="D18" s="23"/>
      <c r="E18" s="24" t="str">
        <f t="shared" si="0"/>
        <v xml:space="preserve"> </v>
      </c>
      <c r="F18" s="27"/>
      <c r="G18" s="69"/>
      <c r="H18" s="69"/>
      <c r="I18" s="42"/>
      <c r="J18" s="24" t="s">
        <v>23</v>
      </c>
      <c r="K18" s="10" t="str">
        <f t="shared" si="1"/>
        <v xml:space="preserve"> </v>
      </c>
      <c r="L18" s="26" t="str">
        <f t="shared" si="2"/>
        <v xml:space="preserve"> </v>
      </c>
      <c r="M18" s="11"/>
      <c r="N18" s="11" t="s">
        <v>14</v>
      </c>
      <c r="O18" s="12">
        <f t="shared" si="3"/>
        <v>0</v>
      </c>
      <c r="P18" s="13">
        <f t="shared" si="4"/>
        <v>0</v>
      </c>
      <c r="Q18" s="13" t="e">
        <f t="shared" si="5"/>
        <v>#DIV/0!</v>
      </c>
      <c r="R18" s="14">
        <v>3.5</v>
      </c>
      <c r="S18" s="14" t="s">
        <v>15</v>
      </c>
      <c r="T18" s="15">
        <f t="shared" si="6"/>
        <v>0</v>
      </c>
      <c r="U18" s="14">
        <v>3</v>
      </c>
      <c r="V18" s="14" t="s">
        <v>16</v>
      </c>
      <c r="W18" s="15">
        <f t="shared" si="7"/>
        <v>0</v>
      </c>
      <c r="X18" s="14">
        <v>2.5</v>
      </c>
      <c r="Y18" s="14" t="s">
        <v>17</v>
      </c>
      <c r="Z18" s="15">
        <f t="shared" si="8"/>
        <v>0</v>
      </c>
      <c r="AA18" s="14">
        <v>2</v>
      </c>
      <c r="AB18" s="14" t="s">
        <v>18</v>
      </c>
      <c r="AC18" s="15">
        <f t="shared" si="9"/>
        <v>0</v>
      </c>
      <c r="AD18" s="14">
        <v>1.5</v>
      </c>
      <c r="AE18" s="14" t="s">
        <v>19</v>
      </c>
      <c r="AF18" s="15">
        <f t="shared" si="10"/>
        <v>0</v>
      </c>
      <c r="AG18" s="14">
        <v>1</v>
      </c>
      <c r="AH18" s="14" t="s">
        <v>20</v>
      </c>
      <c r="AI18" s="15">
        <f t="shared" si="11"/>
        <v>0</v>
      </c>
      <c r="AJ18" s="14">
        <v>0</v>
      </c>
      <c r="AK18" s="14" t="s">
        <v>21</v>
      </c>
      <c r="AL18" s="15">
        <f t="shared" si="12"/>
        <v>0</v>
      </c>
      <c r="AM18" s="15">
        <f t="shared" si="13"/>
        <v>0</v>
      </c>
      <c r="AN18" s="16" t="str">
        <f t="shared" si="14"/>
        <v xml:space="preserve"> </v>
      </c>
      <c r="AO18" s="15">
        <f t="shared" si="15"/>
        <v>2.5</v>
      </c>
      <c r="AR18" s="17" t="s">
        <v>22</v>
      </c>
    </row>
    <row r="19" spans="2:44" ht="15.75" x14ac:dyDescent="0.25">
      <c r="B19" s="21"/>
      <c r="C19" s="22"/>
      <c r="D19" s="23"/>
      <c r="E19" s="24" t="str">
        <f t="shared" si="0"/>
        <v xml:space="preserve"> </v>
      </c>
      <c r="F19" s="27"/>
      <c r="G19" s="69"/>
      <c r="H19" s="69"/>
      <c r="I19" s="42"/>
      <c r="J19" s="24" t="s">
        <v>23</v>
      </c>
      <c r="K19" s="10" t="str">
        <f t="shared" si="1"/>
        <v xml:space="preserve"> </v>
      </c>
      <c r="L19" s="26" t="str">
        <f t="shared" si="2"/>
        <v xml:space="preserve"> </v>
      </c>
      <c r="M19" s="11"/>
      <c r="N19" s="11" t="s">
        <v>14</v>
      </c>
      <c r="O19" s="12">
        <f t="shared" si="3"/>
        <v>0</v>
      </c>
      <c r="P19" s="13">
        <f t="shared" si="4"/>
        <v>0</v>
      </c>
      <c r="Q19" s="13" t="e">
        <f t="shared" si="5"/>
        <v>#DIV/0!</v>
      </c>
      <c r="R19" s="14">
        <v>3.5</v>
      </c>
      <c r="S19" s="14" t="s">
        <v>15</v>
      </c>
      <c r="T19" s="15">
        <f t="shared" si="6"/>
        <v>0</v>
      </c>
      <c r="U19" s="14">
        <v>3</v>
      </c>
      <c r="V19" s="14" t="s">
        <v>16</v>
      </c>
      <c r="W19" s="15">
        <f t="shared" si="7"/>
        <v>0</v>
      </c>
      <c r="X19" s="14">
        <v>2.5</v>
      </c>
      <c r="Y19" s="14" t="s">
        <v>17</v>
      </c>
      <c r="Z19" s="15">
        <f t="shared" si="8"/>
        <v>0</v>
      </c>
      <c r="AA19" s="14">
        <v>2</v>
      </c>
      <c r="AB19" s="14" t="s">
        <v>18</v>
      </c>
      <c r="AC19" s="15">
        <f t="shared" si="9"/>
        <v>0</v>
      </c>
      <c r="AD19" s="14">
        <v>1.5</v>
      </c>
      <c r="AE19" s="14" t="s">
        <v>19</v>
      </c>
      <c r="AF19" s="15">
        <f t="shared" si="10"/>
        <v>0</v>
      </c>
      <c r="AG19" s="14">
        <v>1</v>
      </c>
      <c r="AH19" s="14" t="s">
        <v>20</v>
      </c>
      <c r="AI19" s="15">
        <f t="shared" si="11"/>
        <v>0</v>
      </c>
      <c r="AJ19" s="14">
        <v>0</v>
      </c>
      <c r="AK19" s="14" t="s">
        <v>21</v>
      </c>
      <c r="AL19" s="15">
        <f t="shared" si="12"/>
        <v>0</v>
      </c>
      <c r="AM19" s="15">
        <f t="shared" si="13"/>
        <v>0</v>
      </c>
      <c r="AN19" s="16" t="str">
        <f t="shared" si="14"/>
        <v xml:space="preserve"> </v>
      </c>
      <c r="AO19" s="15">
        <f t="shared" si="15"/>
        <v>2.5</v>
      </c>
      <c r="AR19" s="17" t="s">
        <v>22</v>
      </c>
    </row>
    <row r="20" spans="2:44" ht="15.75" x14ac:dyDescent="0.25">
      <c r="B20" s="21"/>
      <c r="C20" s="39"/>
      <c r="D20" s="23"/>
      <c r="E20" s="24" t="str">
        <f t="shared" si="0"/>
        <v xml:space="preserve"> </v>
      </c>
      <c r="F20" s="27"/>
      <c r="G20" s="69"/>
      <c r="H20" s="69"/>
      <c r="I20" s="42"/>
      <c r="J20" s="24" t="s">
        <v>23</v>
      </c>
      <c r="K20" s="10" t="str">
        <f t="shared" si="1"/>
        <v xml:space="preserve"> </v>
      </c>
      <c r="L20" s="26" t="str">
        <f t="shared" si="2"/>
        <v xml:space="preserve"> </v>
      </c>
      <c r="M20" s="11"/>
      <c r="N20" s="11" t="s">
        <v>14</v>
      </c>
      <c r="O20" s="12">
        <f t="shared" si="3"/>
        <v>0</v>
      </c>
      <c r="P20" s="13">
        <f t="shared" si="4"/>
        <v>0</v>
      </c>
      <c r="Q20" s="13" t="e">
        <f t="shared" si="5"/>
        <v>#DIV/0!</v>
      </c>
      <c r="R20" s="14">
        <v>3.5</v>
      </c>
      <c r="S20" s="14" t="s">
        <v>15</v>
      </c>
      <c r="T20" s="15">
        <f t="shared" si="6"/>
        <v>0</v>
      </c>
      <c r="U20" s="14">
        <v>3</v>
      </c>
      <c r="V20" s="14" t="s">
        <v>16</v>
      </c>
      <c r="W20" s="15">
        <f t="shared" si="7"/>
        <v>0</v>
      </c>
      <c r="X20" s="14">
        <v>2.5</v>
      </c>
      <c r="Y20" s="14" t="s">
        <v>17</v>
      </c>
      <c r="Z20" s="15">
        <f t="shared" si="8"/>
        <v>0</v>
      </c>
      <c r="AA20" s="14">
        <v>2</v>
      </c>
      <c r="AB20" s="14" t="s">
        <v>18</v>
      </c>
      <c r="AC20" s="15">
        <f t="shared" si="9"/>
        <v>0</v>
      </c>
      <c r="AD20" s="14">
        <v>1.5</v>
      </c>
      <c r="AE20" s="14" t="s">
        <v>19</v>
      </c>
      <c r="AF20" s="15">
        <f t="shared" si="10"/>
        <v>0</v>
      </c>
      <c r="AG20" s="14">
        <v>1</v>
      </c>
      <c r="AH20" s="14" t="s">
        <v>20</v>
      </c>
      <c r="AI20" s="15">
        <f t="shared" si="11"/>
        <v>0</v>
      </c>
      <c r="AJ20" s="14">
        <v>0</v>
      </c>
      <c r="AK20" s="14" t="s">
        <v>21</v>
      </c>
      <c r="AL20" s="15">
        <f t="shared" si="12"/>
        <v>0</v>
      </c>
      <c r="AM20" s="15">
        <f t="shared" si="13"/>
        <v>0</v>
      </c>
      <c r="AN20" s="16" t="str">
        <f t="shared" si="14"/>
        <v xml:space="preserve"> </v>
      </c>
      <c r="AO20" s="15">
        <f t="shared" si="15"/>
        <v>2.5</v>
      </c>
      <c r="AR20" s="17" t="s">
        <v>22</v>
      </c>
    </row>
    <row r="21" spans="2:44" ht="15.75" x14ac:dyDescent="0.25">
      <c r="B21" s="21"/>
      <c r="C21" s="22"/>
      <c r="D21" s="23"/>
      <c r="E21" s="24" t="str">
        <f t="shared" si="0"/>
        <v xml:space="preserve"> </v>
      </c>
      <c r="F21" s="27"/>
      <c r="G21" s="69"/>
      <c r="H21" s="69"/>
      <c r="I21" s="42"/>
      <c r="J21" s="24" t="s">
        <v>23</v>
      </c>
      <c r="K21" s="10" t="str">
        <f t="shared" si="1"/>
        <v xml:space="preserve"> </v>
      </c>
      <c r="L21" s="26" t="str">
        <f t="shared" si="2"/>
        <v xml:space="preserve"> </v>
      </c>
      <c r="M21" s="11"/>
      <c r="N21" s="11" t="s">
        <v>14</v>
      </c>
      <c r="O21" s="12">
        <f t="shared" si="3"/>
        <v>0</v>
      </c>
      <c r="P21" s="13">
        <f t="shared" si="4"/>
        <v>0</v>
      </c>
      <c r="Q21" s="13" t="e">
        <f t="shared" si="5"/>
        <v>#DIV/0!</v>
      </c>
      <c r="R21" s="14">
        <v>3.5</v>
      </c>
      <c r="S21" s="14" t="s">
        <v>15</v>
      </c>
      <c r="T21" s="15">
        <f t="shared" si="6"/>
        <v>0</v>
      </c>
      <c r="U21" s="14">
        <v>3</v>
      </c>
      <c r="V21" s="14" t="s">
        <v>16</v>
      </c>
      <c r="W21" s="15">
        <f t="shared" si="7"/>
        <v>0</v>
      </c>
      <c r="X21" s="14">
        <v>2.5</v>
      </c>
      <c r="Y21" s="14" t="s">
        <v>17</v>
      </c>
      <c r="Z21" s="15">
        <f t="shared" si="8"/>
        <v>0</v>
      </c>
      <c r="AA21" s="14">
        <v>2</v>
      </c>
      <c r="AB21" s="14" t="s">
        <v>18</v>
      </c>
      <c r="AC21" s="15">
        <f t="shared" si="9"/>
        <v>0</v>
      </c>
      <c r="AD21" s="14">
        <v>1.5</v>
      </c>
      <c r="AE21" s="14" t="s">
        <v>19</v>
      </c>
      <c r="AF21" s="15">
        <f t="shared" si="10"/>
        <v>0</v>
      </c>
      <c r="AG21" s="14">
        <v>1</v>
      </c>
      <c r="AH21" s="14" t="s">
        <v>20</v>
      </c>
      <c r="AI21" s="15">
        <f t="shared" si="11"/>
        <v>0</v>
      </c>
      <c r="AJ21" s="14">
        <v>0</v>
      </c>
      <c r="AK21" s="14" t="s">
        <v>21</v>
      </c>
      <c r="AL21" s="15">
        <f t="shared" si="12"/>
        <v>0</v>
      </c>
      <c r="AM21" s="15">
        <f t="shared" si="13"/>
        <v>0</v>
      </c>
      <c r="AN21" s="16" t="str">
        <f t="shared" si="14"/>
        <v xml:space="preserve"> </v>
      </c>
      <c r="AO21" s="15">
        <f t="shared" si="15"/>
        <v>2.5</v>
      </c>
      <c r="AR21" s="17" t="s">
        <v>22</v>
      </c>
    </row>
    <row r="22" spans="2:44" ht="15.75" x14ac:dyDescent="0.25">
      <c r="B22" s="21"/>
      <c r="C22" s="22"/>
      <c r="D22" s="23"/>
      <c r="E22" s="24" t="str">
        <f t="shared" si="0"/>
        <v xml:space="preserve"> </v>
      </c>
      <c r="F22" s="27"/>
      <c r="G22" s="69"/>
      <c r="H22" s="69"/>
      <c r="I22" s="42"/>
      <c r="J22" s="24" t="s">
        <v>23</v>
      </c>
      <c r="K22" s="10" t="str">
        <f t="shared" si="1"/>
        <v xml:space="preserve"> </v>
      </c>
      <c r="L22" s="26" t="str">
        <f t="shared" si="2"/>
        <v xml:space="preserve"> </v>
      </c>
      <c r="M22" s="11"/>
      <c r="N22" s="11" t="s">
        <v>14</v>
      </c>
      <c r="O22" s="12">
        <f t="shared" si="3"/>
        <v>0</v>
      </c>
      <c r="P22" s="13">
        <f t="shared" si="4"/>
        <v>0</v>
      </c>
      <c r="Q22" s="13" t="e">
        <f t="shared" si="5"/>
        <v>#DIV/0!</v>
      </c>
      <c r="R22" s="14">
        <v>3.5</v>
      </c>
      <c r="S22" s="14" t="s">
        <v>15</v>
      </c>
      <c r="T22" s="15">
        <f t="shared" si="6"/>
        <v>0</v>
      </c>
      <c r="U22" s="14">
        <v>3</v>
      </c>
      <c r="V22" s="14" t="s">
        <v>16</v>
      </c>
      <c r="W22" s="15">
        <f t="shared" si="7"/>
        <v>0</v>
      </c>
      <c r="X22" s="14">
        <v>2.5</v>
      </c>
      <c r="Y22" s="14" t="s">
        <v>17</v>
      </c>
      <c r="Z22" s="15">
        <f t="shared" si="8"/>
        <v>0</v>
      </c>
      <c r="AA22" s="14">
        <v>2</v>
      </c>
      <c r="AB22" s="14" t="s">
        <v>18</v>
      </c>
      <c r="AC22" s="15">
        <f t="shared" si="9"/>
        <v>0</v>
      </c>
      <c r="AD22" s="14">
        <v>1.5</v>
      </c>
      <c r="AE22" s="14" t="s">
        <v>19</v>
      </c>
      <c r="AF22" s="15">
        <f t="shared" si="10"/>
        <v>0</v>
      </c>
      <c r="AG22" s="14">
        <v>1</v>
      </c>
      <c r="AH22" s="14" t="s">
        <v>20</v>
      </c>
      <c r="AI22" s="15">
        <f t="shared" si="11"/>
        <v>0</v>
      </c>
      <c r="AJ22" s="14">
        <v>0</v>
      </c>
      <c r="AK22" s="14" t="s">
        <v>21</v>
      </c>
      <c r="AL22" s="15">
        <f t="shared" si="12"/>
        <v>0</v>
      </c>
      <c r="AM22" s="15">
        <f t="shared" si="13"/>
        <v>0</v>
      </c>
      <c r="AN22" s="16" t="str">
        <f t="shared" si="14"/>
        <v xml:space="preserve"> </v>
      </c>
      <c r="AO22" s="15">
        <f t="shared" si="15"/>
        <v>2.5</v>
      </c>
      <c r="AR22" s="17" t="s">
        <v>22</v>
      </c>
    </row>
    <row r="23" spans="2:44" ht="15.75" x14ac:dyDescent="0.25">
      <c r="B23" s="21"/>
      <c r="C23" s="22"/>
      <c r="D23" s="23"/>
      <c r="E23" s="24" t="str">
        <f t="shared" si="0"/>
        <v xml:space="preserve"> </v>
      </c>
      <c r="F23" s="27"/>
      <c r="G23" s="69"/>
      <c r="H23" s="69"/>
      <c r="I23" s="42"/>
      <c r="J23" s="24" t="s">
        <v>23</v>
      </c>
      <c r="K23" s="10" t="str">
        <f t="shared" si="1"/>
        <v xml:space="preserve"> </v>
      </c>
      <c r="L23" s="26" t="str">
        <f t="shared" si="2"/>
        <v xml:space="preserve"> </v>
      </c>
      <c r="M23" s="11"/>
      <c r="N23" s="11" t="s">
        <v>14</v>
      </c>
      <c r="O23" s="12">
        <f t="shared" si="3"/>
        <v>0</v>
      </c>
      <c r="P23" s="13">
        <f t="shared" si="4"/>
        <v>0</v>
      </c>
      <c r="Q23" s="13" t="e">
        <f t="shared" si="5"/>
        <v>#DIV/0!</v>
      </c>
      <c r="R23" s="14">
        <v>3.5</v>
      </c>
      <c r="S23" s="14" t="s">
        <v>15</v>
      </c>
      <c r="T23" s="15">
        <f t="shared" si="6"/>
        <v>0</v>
      </c>
      <c r="U23" s="14">
        <v>3</v>
      </c>
      <c r="V23" s="14" t="s">
        <v>16</v>
      </c>
      <c r="W23" s="15">
        <f t="shared" si="7"/>
        <v>0</v>
      </c>
      <c r="X23" s="14">
        <v>2.5</v>
      </c>
      <c r="Y23" s="14" t="s">
        <v>17</v>
      </c>
      <c r="Z23" s="15">
        <f t="shared" si="8"/>
        <v>0</v>
      </c>
      <c r="AA23" s="14">
        <v>2</v>
      </c>
      <c r="AB23" s="14" t="s">
        <v>18</v>
      </c>
      <c r="AC23" s="15">
        <f t="shared" si="9"/>
        <v>0</v>
      </c>
      <c r="AD23" s="14">
        <v>1.5</v>
      </c>
      <c r="AE23" s="14" t="s">
        <v>19</v>
      </c>
      <c r="AF23" s="15">
        <f t="shared" si="10"/>
        <v>0</v>
      </c>
      <c r="AG23" s="14">
        <v>1</v>
      </c>
      <c r="AH23" s="14" t="s">
        <v>20</v>
      </c>
      <c r="AI23" s="15">
        <f t="shared" si="11"/>
        <v>0</v>
      </c>
      <c r="AJ23" s="14">
        <v>0</v>
      </c>
      <c r="AK23" s="14" t="s">
        <v>21</v>
      </c>
      <c r="AL23" s="15">
        <f t="shared" si="12"/>
        <v>0</v>
      </c>
      <c r="AM23" s="15">
        <f t="shared" si="13"/>
        <v>0</v>
      </c>
      <c r="AN23" s="16" t="str">
        <f t="shared" si="14"/>
        <v xml:space="preserve"> </v>
      </c>
      <c r="AO23" s="15">
        <f t="shared" si="15"/>
        <v>2.5</v>
      </c>
      <c r="AR23" s="17" t="s">
        <v>22</v>
      </c>
    </row>
    <row r="24" spans="2:44" ht="16.5" thickBot="1" x14ac:dyDescent="0.3">
      <c r="B24" s="21" t="s">
        <v>23</v>
      </c>
      <c r="C24" s="22" t="s">
        <v>23</v>
      </c>
      <c r="D24" s="23"/>
      <c r="E24" s="24" t="str">
        <f t="shared" si="0"/>
        <v xml:space="preserve"> </v>
      </c>
      <c r="F24" s="28"/>
      <c r="G24" s="65"/>
      <c r="H24" s="65"/>
      <c r="I24" s="41"/>
      <c r="J24" s="29" t="s">
        <v>23</v>
      </c>
      <c r="K24" s="10" t="str">
        <f t="shared" si="1"/>
        <v xml:space="preserve"> </v>
      </c>
      <c r="L24" s="26" t="str">
        <f t="shared" si="2"/>
        <v xml:space="preserve"> </v>
      </c>
      <c r="M24" s="11"/>
      <c r="N24" s="11" t="s">
        <v>14</v>
      </c>
      <c r="O24" s="12">
        <f t="shared" si="3"/>
        <v>0</v>
      </c>
      <c r="P24" s="13">
        <f t="shared" si="4"/>
        <v>0</v>
      </c>
      <c r="Q24" s="13" t="e">
        <f t="shared" si="5"/>
        <v>#DIV/0!</v>
      </c>
      <c r="R24" s="14">
        <v>3.5</v>
      </c>
      <c r="S24" s="14" t="s">
        <v>15</v>
      </c>
      <c r="T24" s="15">
        <f t="shared" si="6"/>
        <v>0</v>
      </c>
      <c r="U24" s="14">
        <v>3</v>
      </c>
      <c r="V24" s="14" t="s">
        <v>16</v>
      </c>
      <c r="W24" s="15">
        <f t="shared" si="7"/>
        <v>0</v>
      </c>
      <c r="X24" s="14">
        <v>2.5</v>
      </c>
      <c r="Y24" s="14" t="s">
        <v>17</v>
      </c>
      <c r="Z24" s="15">
        <f t="shared" si="8"/>
        <v>0</v>
      </c>
      <c r="AA24" s="14">
        <v>2</v>
      </c>
      <c r="AB24" s="14" t="s">
        <v>18</v>
      </c>
      <c r="AC24" s="15">
        <f t="shared" si="9"/>
        <v>0</v>
      </c>
      <c r="AD24" s="14">
        <v>1.5</v>
      </c>
      <c r="AE24" s="14" t="s">
        <v>19</v>
      </c>
      <c r="AF24" s="15">
        <f t="shared" si="10"/>
        <v>0</v>
      </c>
      <c r="AG24" s="14">
        <v>1</v>
      </c>
      <c r="AH24" s="14" t="s">
        <v>20</v>
      </c>
      <c r="AI24" s="15">
        <f t="shared" si="11"/>
        <v>0</v>
      </c>
      <c r="AJ24" s="14">
        <v>0</v>
      </c>
      <c r="AK24" s="14" t="s">
        <v>21</v>
      </c>
      <c r="AL24" s="15">
        <f t="shared" si="12"/>
        <v>0</v>
      </c>
      <c r="AM24" s="15">
        <f t="shared" si="13"/>
        <v>0</v>
      </c>
      <c r="AN24" s="16" t="str">
        <f t="shared" si="14"/>
        <v xml:space="preserve"> </v>
      </c>
      <c r="AO24" s="15">
        <f t="shared" si="15"/>
        <v>2.5</v>
      </c>
      <c r="AR24" s="17" t="s">
        <v>22</v>
      </c>
    </row>
    <row r="25" spans="2:44" x14ac:dyDescent="0.25">
      <c r="B25" s="79" t="s">
        <v>24</v>
      </c>
      <c r="C25" s="80"/>
      <c r="D25" s="30"/>
      <c r="E25" s="80" t="s">
        <v>24</v>
      </c>
      <c r="F25" s="81"/>
      <c r="G25" s="81"/>
      <c r="H25" s="31"/>
      <c r="I25" s="43"/>
      <c r="J25" s="81" t="s">
        <v>24</v>
      </c>
      <c r="K25" s="80"/>
      <c r="L25" s="82"/>
    </row>
    <row r="26" spans="2:44" x14ac:dyDescent="0.25">
      <c r="B26" s="83" t="s">
        <v>26</v>
      </c>
      <c r="C26" s="84"/>
      <c r="D26" s="32"/>
      <c r="E26" s="85" t="s">
        <v>40</v>
      </c>
      <c r="F26" s="85"/>
      <c r="G26" s="85"/>
      <c r="H26" s="33"/>
      <c r="I26" s="33"/>
      <c r="J26" s="85" t="s">
        <v>27</v>
      </c>
      <c r="K26" s="85"/>
      <c r="L26" s="86"/>
    </row>
    <row r="27" spans="2:44" x14ac:dyDescent="0.25">
      <c r="B27" s="34"/>
      <c r="C27" s="53"/>
      <c r="D27" s="32"/>
      <c r="E27" s="35"/>
      <c r="F27" s="35"/>
      <c r="G27" s="35"/>
      <c r="H27" s="32"/>
      <c r="I27" s="46"/>
      <c r="J27" s="32"/>
      <c r="K27" s="32"/>
      <c r="L27" s="36"/>
    </row>
    <row r="28" spans="2:44" x14ac:dyDescent="0.25">
      <c r="B28" s="34"/>
      <c r="C28" s="53"/>
      <c r="D28" s="32"/>
      <c r="E28" s="35"/>
      <c r="F28" s="35"/>
      <c r="G28" s="35"/>
      <c r="H28" s="32"/>
      <c r="I28" s="46"/>
      <c r="J28" s="32"/>
      <c r="K28" s="32"/>
      <c r="L28" s="36"/>
    </row>
    <row r="29" spans="2:44" x14ac:dyDescent="0.25">
      <c r="B29" s="34"/>
      <c r="C29" s="53"/>
      <c r="D29" s="32"/>
      <c r="E29" s="35"/>
      <c r="F29" s="35"/>
      <c r="G29" s="35"/>
      <c r="H29" s="32"/>
      <c r="I29" s="46"/>
      <c r="J29" s="32"/>
      <c r="K29" s="32"/>
      <c r="L29" s="36"/>
    </row>
    <row r="30" spans="2:44" x14ac:dyDescent="0.25">
      <c r="B30" s="96"/>
      <c r="C30" s="97"/>
      <c r="D30" s="32"/>
      <c r="E30" s="81" t="s">
        <v>29</v>
      </c>
      <c r="F30" s="81"/>
      <c r="G30" s="81"/>
      <c r="H30" s="32"/>
      <c r="I30" s="46"/>
      <c r="J30" s="98"/>
      <c r="K30" s="98"/>
      <c r="L30" s="99"/>
    </row>
    <row r="31" spans="2:44" x14ac:dyDescent="0.25">
      <c r="B31" s="96"/>
      <c r="C31" s="97"/>
      <c r="D31" s="32"/>
      <c r="E31" s="85" t="s">
        <v>28</v>
      </c>
      <c r="F31" s="85"/>
      <c r="G31" s="85"/>
      <c r="H31" s="32"/>
      <c r="I31" s="46"/>
      <c r="J31" s="97"/>
      <c r="K31" s="97"/>
      <c r="L31" s="100"/>
    </row>
    <row r="32" spans="2:44" x14ac:dyDescent="0.25">
      <c r="B32" s="58"/>
      <c r="C32" s="52"/>
      <c r="D32" s="33"/>
      <c r="E32" s="37"/>
      <c r="F32" s="37"/>
      <c r="G32" s="37"/>
      <c r="H32" s="33"/>
      <c r="I32" s="33"/>
      <c r="J32" s="37"/>
      <c r="K32" s="37"/>
      <c r="L32" s="38"/>
    </row>
    <row r="33" spans="2:12" x14ac:dyDescent="0.25">
      <c r="B33" s="58"/>
      <c r="C33" s="52"/>
      <c r="D33" s="33"/>
      <c r="E33" s="37"/>
      <c r="F33" s="37"/>
      <c r="G33" s="37"/>
      <c r="H33" s="33"/>
      <c r="I33" s="33"/>
      <c r="J33" s="37"/>
      <c r="K33" s="37"/>
      <c r="L33" s="38"/>
    </row>
    <row r="34" spans="2:12" x14ac:dyDescent="0.25">
      <c r="B34" s="58"/>
      <c r="C34" s="52"/>
      <c r="D34" s="33"/>
      <c r="E34" s="37"/>
      <c r="F34" s="37"/>
      <c r="G34" s="37"/>
      <c r="H34" s="33"/>
      <c r="I34" s="33"/>
      <c r="J34" s="37"/>
      <c r="K34" s="37"/>
      <c r="L34" s="38"/>
    </row>
    <row r="35" spans="2:12" ht="14.25" customHeight="1" x14ac:dyDescent="0.25">
      <c r="B35" s="66" t="s">
        <v>32</v>
      </c>
      <c r="C35" s="67"/>
      <c r="D35" s="67"/>
      <c r="E35" s="67"/>
      <c r="F35" s="67"/>
      <c r="G35" s="67"/>
      <c r="H35" s="67"/>
      <c r="I35" s="67"/>
      <c r="J35" s="67"/>
      <c r="K35" s="67"/>
      <c r="L35" s="68"/>
    </row>
    <row r="36" spans="2:12" ht="14.25" customHeight="1" x14ac:dyDescent="0.25">
      <c r="B36" s="101" t="s">
        <v>37</v>
      </c>
      <c r="C36" s="102"/>
      <c r="D36" s="102"/>
      <c r="E36" s="102"/>
      <c r="F36" s="102"/>
      <c r="G36" s="102"/>
      <c r="H36" s="102"/>
      <c r="I36" s="102"/>
      <c r="J36" s="102"/>
      <c r="K36" s="102"/>
      <c r="L36" s="103"/>
    </row>
    <row r="37" spans="2:12" ht="72.75" customHeight="1" thickBot="1" x14ac:dyDescent="0.3">
      <c r="B37" s="93" t="s">
        <v>33</v>
      </c>
      <c r="C37" s="94"/>
      <c r="D37" s="94"/>
      <c r="E37" s="94"/>
      <c r="F37" s="94"/>
      <c r="G37" s="94"/>
      <c r="H37" s="94"/>
      <c r="I37" s="94"/>
      <c r="J37" s="94"/>
      <c r="K37" s="94"/>
      <c r="L37" s="95"/>
    </row>
  </sheetData>
  <mergeCells count="39">
    <mergeCell ref="B37:L37"/>
    <mergeCell ref="B30:C30"/>
    <mergeCell ref="E30:G30"/>
    <mergeCell ref="J30:L30"/>
    <mergeCell ref="B31:C31"/>
    <mergeCell ref="E31:G31"/>
    <mergeCell ref="J31:L31"/>
    <mergeCell ref="B36:L36"/>
    <mergeCell ref="B6:L6"/>
    <mergeCell ref="B25:C25"/>
    <mergeCell ref="E25:G25"/>
    <mergeCell ref="J25:L25"/>
    <mergeCell ref="B26:C26"/>
    <mergeCell ref="E26:G26"/>
    <mergeCell ref="J26:L26"/>
    <mergeCell ref="G19:H19"/>
    <mergeCell ref="B7:L7"/>
    <mergeCell ref="B8:L8"/>
    <mergeCell ref="G10:H10"/>
    <mergeCell ref="G11:H11"/>
    <mergeCell ref="G12:H12"/>
    <mergeCell ref="G13:H13"/>
    <mergeCell ref="G14:H14"/>
    <mergeCell ref="G15:H15"/>
    <mergeCell ref="B1:L1"/>
    <mergeCell ref="B2:L2"/>
    <mergeCell ref="B3:L3"/>
    <mergeCell ref="B4:L4"/>
    <mergeCell ref="B5:L5"/>
    <mergeCell ref="F9:G9"/>
    <mergeCell ref="G24:H24"/>
    <mergeCell ref="B35:L35"/>
    <mergeCell ref="G22:H22"/>
    <mergeCell ref="G23:H23"/>
    <mergeCell ref="G16:H16"/>
    <mergeCell ref="G17:H17"/>
    <mergeCell ref="G18:H18"/>
    <mergeCell ref="G20:H20"/>
    <mergeCell ref="G21:H21"/>
  </mergeCells>
  <pageMargins left="0.70866141732283472" right="0.70866141732283472" top="0.74803149606299213" bottom="0.74803149606299213" header="0.31496062992125984" footer="0.31496062992125984"/>
  <pageSetup paperSize="9" scale="75"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7"/>
  <sheetViews>
    <sheetView workbookViewId="0">
      <selection activeCell="I16" sqref="I16"/>
    </sheetView>
  </sheetViews>
  <sheetFormatPr defaultRowHeight="15" x14ac:dyDescent="0.25"/>
  <cols>
    <col min="1" max="1" width="0.5703125" customWidth="1"/>
    <col min="2" max="2" width="15.140625" customWidth="1"/>
    <col min="3" max="3" width="20.140625" customWidth="1"/>
    <col min="4" max="4" width="9.140625" customWidth="1"/>
    <col min="5" max="5" width="13.28515625" customWidth="1"/>
    <col min="6" max="6" width="12.85546875" customWidth="1"/>
    <col min="7" max="7" width="33" customWidth="1"/>
    <col min="8" max="8" width="0.85546875" hidden="1" customWidth="1"/>
    <col min="9" max="9" width="17.85546875" customWidth="1"/>
    <col min="10" max="10" width="10.42578125" customWidth="1"/>
    <col min="11" max="11" width="27.5703125" hidden="1" customWidth="1"/>
    <col min="12" max="12" width="18.28515625" customWidth="1"/>
    <col min="13" max="13" width="9.140625" customWidth="1"/>
    <col min="14" max="39" width="9.140625" hidden="1" customWidth="1"/>
    <col min="40" max="40" width="12.5703125" hidden="1" customWidth="1"/>
    <col min="41" max="52" width="9.140625" hidden="1" customWidth="1"/>
  </cols>
  <sheetData>
    <row r="1" spans="2:53" s="2" customFormat="1" ht="15.75" x14ac:dyDescent="0.25">
      <c r="B1" s="70" t="s">
        <v>0</v>
      </c>
      <c r="C1" s="71"/>
      <c r="D1" s="71"/>
      <c r="E1" s="71"/>
      <c r="F1" s="71"/>
      <c r="G1" s="71"/>
      <c r="H1" s="71"/>
      <c r="I1" s="71"/>
      <c r="J1" s="71"/>
      <c r="K1" s="71"/>
      <c r="L1" s="7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73" t="s">
        <v>1</v>
      </c>
      <c r="C2" s="74"/>
      <c r="D2" s="74"/>
      <c r="E2" s="74"/>
      <c r="F2" s="74"/>
      <c r="G2" s="74"/>
      <c r="H2" s="74"/>
      <c r="I2" s="74"/>
      <c r="J2" s="74"/>
      <c r="K2" s="74"/>
      <c r="L2" s="7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73" t="s">
        <v>2</v>
      </c>
      <c r="C3" s="74"/>
      <c r="D3" s="74"/>
      <c r="E3" s="74"/>
      <c r="F3" s="74"/>
      <c r="G3" s="74"/>
      <c r="H3" s="74"/>
      <c r="I3" s="74"/>
      <c r="J3" s="74"/>
      <c r="K3" s="74"/>
      <c r="L3" s="75"/>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73" t="s">
        <v>39</v>
      </c>
      <c r="C4" s="74"/>
      <c r="D4" s="74"/>
      <c r="E4" s="74"/>
      <c r="F4" s="74"/>
      <c r="G4" s="74"/>
      <c r="H4" s="74"/>
      <c r="I4" s="74"/>
      <c r="J4" s="74"/>
      <c r="K4" s="74"/>
      <c r="L4" s="75"/>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76" t="s">
        <v>25</v>
      </c>
      <c r="C5" s="77"/>
      <c r="D5" s="77"/>
      <c r="E5" s="77"/>
      <c r="F5" s="77"/>
      <c r="G5" s="77"/>
      <c r="H5" s="77"/>
      <c r="I5" s="77"/>
      <c r="J5" s="77"/>
      <c r="K5" s="77"/>
      <c r="L5" s="78"/>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76" t="s">
        <v>30</v>
      </c>
      <c r="C6" s="77"/>
      <c r="D6" s="77"/>
      <c r="E6" s="77"/>
      <c r="F6" s="77"/>
      <c r="G6" s="77"/>
      <c r="H6" s="77"/>
      <c r="I6" s="77"/>
      <c r="J6" s="77"/>
      <c r="K6" s="77"/>
      <c r="L6" s="78"/>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87">
        <v>42534</v>
      </c>
      <c r="C7" s="88"/>
      <c r="D7" s="88"/>
      <c r="E7" s="88"/>
      <c r="F7" s="88"/>
      <c r="G7" s="88"/>
      <c r="H7" s="88"/>
      <c r="I7" s="88"/>
      <c r="J7" s="88"/>
      <c r="K7" s="88"/>
      <c r="L7" s="8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76" t="s">
        <v>3</v>
      </c>
      <c r="C8" s="77"/>
      <c r="D8" s="77"/>
      <c r="E8" s="77"/>
      <c r="F8" s="77"/>
      <c r="G8" s="77"/>
      <c r="H8" s="77"/>
      <c r="I8" s="77"/>
      <c r="J8" s="77"/>
      <c r="K8" s="77"/>
      <c r="L8" s="78"/>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40" t="s">
        <v>31</v>
      </c>
      <c r="F9" s="63" t="s">
        <v>41</v>
      </c>
      <c r="G9" s="64"/>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51" t="s">
        <v>4</v>
      </c>
      <c r="C10" s="51" t="s">
        <v>5</v>
      </c>
      <c r="D10" s="51" t="s">
        <v>6</v>
      </c>
      <c r="E10" s="51" t="s">
        <v>7</v>
      </c>
      <c r="F10" s="51" t="s">
        <v>8</v>
      </c>
      <c r="G10" s="90" t="s">
        <v>9</v>
      </c>
      <c r="H10" s="91"/>
      <c r="I10" s="51" t="s">
        <v>35</v>
      </c>
      <c r="J10" s="51" t="s">
        <v>10</v>
      </c>
      <c r="K10" s="51" t="s">
        <v>11</v>
      </c>
      <c r="L10" s="20"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20.100000000000001" customHeight="1" x14ac:dyDescent="0.25">
      <c r="B11" s="21" t="s">
        <v>55</v>
      </c>
      <c r="C11" s="56" t="s">
        <v>54</v>
      </c>
      <c r="D11" s="23">
        <v>75</v>
      </c>
      <c r="E11" s="24">
        <f t="shared" ref="E11:E24" si="0">IF(J11=" "," ",P11)</f>
        <v>90</v>
      </c>
      <c r="F11" s="60">
        <v>176.5</v>
      </c>
      <c r="G11" s="92" t="s">
        <v>42</v>
      </c>
      <c r="H11" s="92"/>
      <c r="I11" s="61" t="s">
        <v>68</v>
      </c>
      <c r="J11" s="25">
        <v>30</v>
      </c>
      <c r="K11" s="10" t="str">
        <f>IF(D11=0," ",IF(J11=0," ",IF(J11="GR",AR11,AN11)))</f>
        <v>GİREMEZ(AKTS)</v>
      </c>
      <c r="L11" s="26">
        <f>IF(D11=0," ",IF(J11=0," ",Q11))</f>
        <v>1.961111111111111</v>
      </c>
      <c r="M11" s="11"/>
      <c r="N11" s="11" t="s">
        <v>14</v>
      </c>
      <c r="O11" s="12">
        <f>IF(J11&lt;90,0,IF(J11&lt;=100,4,0))</f>
        <v>0</v>
      </c>
      <c r="P11" s="13">
        <f>IF(J11=" ",D11,(D11+15))</f>
        <v>90</v>
      </c>
      <c r="Q11" s="13">
        <f>IF(J11="BAŞARILI",(F11/P11),IF(J11&gt;0,(((AM11*15)+F11)/P11),F11))</f>
        <v>1.961111111111111</v>
      </c>
      <c r="R11" s="14">
        <v>3.5</v>
      </c>
      <c r="S11" s="14" t="s">
        <v>15</v>
      </c>
      <c r="T11" s="15">
        <f>IF(J11&lt;85,0,IF(J11&lt;=89,3.5,0))</f>
        <v>0</v>
      </c>
      <c r="U11" s="14">
        <v>3</v>
      </c>
      <c r="V11" s="14" t="s">
        <v>16</v>
      </c>
      <c r="W11" s="15">
        <f>IF(J11&lt;80,0,IF(J11&lt;=84,3,0))</f>
        <v>0</v>
      </c>
      <c r="X11" s="14">
        <v>2.5</v>
      </c>
      <c r="Y11" s="14" t="s">
        <v>17</v>
      </c>
      <c r="Z11" s="15">
        <f>IF(J11&lt;75,0,IF(J11&lt;=79,2.5,0))</f>
        <v>0</v>
      </c>
      <c r="AA11" s="14">
        <v>2</v>
      </c>
      <c r="AB11" s="14" t="s">
        <v>18</v>
      </c>
      <c r="AC11" s="15">
        <f>IF(J11&lt;65,0,IF(J11&lt;=74,2,0))</f>
        <v>0</v>
      </c>
      <c r="AD11" s="14">
        <v>1.5</v>
      </c>
      <c r="AE11" s="14" t="s">
        <v>19</v>
      </c>
      <c r="AF11" s="15">
        <f>IF(J11&lt;58,0,IF(J11&lt;=64,1.5,0))</f>
        <v>0</v>
      </c>
      <c r="AG11" s="14">
        <v>1</v>
      </c>
      <c r="AH11" s="14" t="s">
        <v>20</v>
      </c>
      <c r="AI11" s="15">
        <f>IF(J11&lt;50,0,IF(J11&lt;=57,1,0))</f>
        <v>0</v>
      </c>
      <c r="AJ11" s="14">
        <v>0</v>
      </c>
      <c r="AK11" s="14" t="s">
        <v>21</v>
      </c>
      <c r="AL11" s="15">
        <f>IF(J11&lt;0,0,IF(J11&lt;=49,0,0))</f>
        <v>0</v>
      </c>
      <c r="AM11" s="15">
        <f>SUM(T11,W11,Z11,AC11,AF11,AI11,AL11,O11)</f>
        <v>0</v>
      </c>
      <c r="AN11" s="16" t="str">
        <f>IF(J11=" "," ",IF(AM11&lt;2,"GİREMEZ(AKTS)",IF(P11&lt;89,"GİREMEZ(AKTS)",IF(Q11&gt;=AO11,"YETERLİ","GİREMEZ(ORTALAMA)"))))</f>
        <v>GİREMEZ(AKTS)</v>
      </c>
      <c r="AO11" s="15">
        <f>IF(LEFT(B11,1)="0",2,2.5)</f>
        <v>2.5</v>
      </c>
      <c r="AP11" s="15"/>
      <c r="AQ11" s="17"/>
      <c r="AR11" s="17" t="s">
        <v>22</v>
      </c>
      <c r="AS11" s="17"/>
      <c r="AT11" s="18"/>
      <c r="AU11" s="18"/>
      <c r="AV11" s="18"/>
      <c r="AW11" s="18"/>
      <c r="AX11" s="18"/>
      <c r="AY11" s="18"/>
      <c r="AZ11" s="18"/>
      <c r="BA11" s="1"/>
    </row>
    <row r="12" spans="2:53" ht="15.75" x14ac:dyDescent="0.25">
      <c r="B12" s="21" t="s">
        <v>56</v>
      </c>
      <c r="C12" s="56" t="s">
        <v>57</v>
      </c>
      <c r="D12" s="23">
        <v>75</v>
      </c>
      <c r="E12" s="24">
        <f t="shared" si="0"/>
        <v>90</v>
      </c>
      <c r="F12" s="27">
        <v>176</v>
      </c>
      <c r="G12" s="92" t="s">
        <v>43</v>
      </c>
      <c r="H12" s="92"/>
      <c r="I12" s="57" t="s">
        <v>67</v>
      </c>
      <c r="J12" s="24">
        <v>95</v>
      </c>
      <c r="K12" s="10" t="str">
        <f t="shared" ref="K12:K24" si="1">IF(D12=0," ",IF(J12=0," ",IF(J12="GR",AR12,AN12)))</f>
        <v>YETERLİ</v>
      </c>
      <c r="L12" s="26">
        <f t="shared" ref="L12:L24" si="2">IF(D12=0," ",IF(J12=0," ",Q12))</f>
        <v>2.6222222222222222</v>
      </c>
      <c r="M12" s="11"/>
      <c r="N12" s="11" t="s">
        <v>14</v>
      </c>
      <c r="O12" s="12">
        <f t="shared" ref="O12:O24" si="3">IF(J12&lt;90,0,IF(J12&lt;=100,4,0))</f>
        <v>4</v>
      </c>
      <c r="P12" s="13">
        <f t="shared" ref="P12:P24" si="4">IF(J12=" ",D12,(D12+15))</f>
        <v>90</v>
      </c>
      <c r="Q12" s="13">
        <f t="shared" ref="Q12:Q24" si="5">IF(J12="BAŞARILI",(F12/P12),IF(J12&gt;0,(((AM12*15)+F12)/P12),F12))</f>
        <v>2.6222222222222222</v>
      </c>
      <c r="R12" s="14">
        <v>3.5</v>
      </c>
      <c r="S12" s="14" t="s">
        <v>15</v>
      </c>
      <c r="T12" s="15">
        <f t="shared" ref="T12:T24" si="6">IF(J12&lt;85,0,IF(J12&lt;=89,3.5,0))</f>
        <v>0</v>
      </c>
      <c r="U12" s="14">
        <v>3</v>
      </c>
      <c r="V12" s="14" t="s">
        <v>16</v>
      </c>
      <c r="W12" s="15">
        <f t="shared" ref="W12:W24" si="7">IF(J12&lt;80,0,IF(J12&lt;=84,3,0))</f>
        <v>0</v>
      </c>
      <c r="X12" s="14">
        <v>2.5</v>
      </c>
      <c r="Y12" s="14" t="s">
        <v>17</v>
      </c>
      <c r="Z12" s="15">
        <f t="shared" ref="Z12:Z24" si="8">IF(J12&lt;75,0,IF(J12&lt;=79,2.5,0))</f>
        <v>0</v>
      </c>
      <c r="AA12" s="14">
        <v>2</v>
      </c>
      <c r="AB12" s="14" t="s">
        <v>18</v>
      </c>
      <c r="AC12" s="15">
        <f t="shared" ref="AC12:AC24" si="9">IF(J12&lt;65,0,IF(J12&lt;=74,2,0))</f>
        <v>0</v>
      </c>
      <c r="AD12" s="14">
        <v>1.5</v>
      </c>
      <c r="AE12" s="14" t="s">
        <v>19</v>
      </c>
      <c r="AF12" s="15">
        <f t="shared" ref="AF12:AF24" si="10">IF(J12&lt;58,0,IF(J12&lt;=64,1.5,0))</f>
        <v>0</v>
      </c>
      <c r="AG12" s="14">
        <v>1</v>
      </c>
      <c r="AH12" s="14" t="s">
        <v>20</v>
      </c>
      <c r="AI12" s="15">
        <f t="shared" ref="AI12:AI24" si="11">IF(J12&lt;50,0,IF(J12&lt;=57,1,0))</f>
        <v>0</v>
      </c>
      <c r="AJ12" s="14">
        <v>0</v>
      </c>
      <c r="AK12" s="14" t="s">
        <v>21</v>
      </c>
      <c r="AL12" s="15">
        <f t="shared" ref="AL12:AL24" si="12">IF(J12&lt;0,0,IF(J12&lt;=49,0,0))</f>
        <v>0</v>
      </c>
      <c r="AM12" s="15">
        <f t="shared" ref="AM12:AM24" si="13">SUM(T12,W12,Z12,AC12,AF12,AI12,AL12,O12)</f>
        <v>4</v>
      </c>
      <c r="AN12" s="16" t="str">
        <f t="shared" ref="AN12:AN24" si="14">IF(J12=" "," ",IF(AM12&lt;2,"GİREMEZ(AKTS)",IF(P12&lt;89,"GİREMEZ(AKTS)",IF(Q12&gt;=AO12,"YETERLİ","GİREMEZ(ORTALAMA)"))))</f>
        <v>YETERLİ</v>
      </c>
      <c r="AO12" s="15">
        <f t="shared" ref="AO12:AO24" si="15">IF(LEFT(B12,1)="0",2,2.5)</f>
        <v>2.5</v>
      </c>
      <c r="AR12" s="17" t="s">
        <v>22</v>
      </c>
    </row>
    <row r="13" spans="2:53" ht="15.75" x14ac:dyDescent="0.25">
      <c r="B13" s="21" t="s">
        <v>58</v>
      </c>
      <c r="C13" s="56" t="s">
        <v>59</v>
      </c>
      <c r="D13" s="23">
        <v>75</v>
      </c>
      <c r="E13" s="24">
        <f t="shared" si="0"/>
        <v>90</v>
      </c>
      <c r="F13" s="27">
        <v>209</v>
      </c>
      <c r="G13" s="69" t="s">
        <v>43</v>
      </c>
      <c r="H13" s="69"/>
      <c r="I13" s="62" t="s">
        <v>68</v>
      </c>
      <c r="J13" s="24">
        <v>30</v>
      </c>
      <c r="K13" s="10" t="str">
        <f t="shared" si="1"/>
        <v>GİREMEZ(AKTS)</v>
      </c>
      <c r="L13" s="26">
        <f t="shared" si="2"/>
        <v>2.3222222222222224</v>
      </c>
      <c r="M13" s="11"/>
      <c r="N13" s="11" t="s">
        <v>14</v>
      </c>
      <c r="O13" s="12">
        <f t="shared" si="3"/>
        <v>0</v>
      </c>
      <c r="P13" s="13">
        <f t="shared" si="4"/>
        <v>90</v>
      </c>
      <c r="Q13" s="13">
        <f t="shared" si="5"/>
        <v>2.3222222222222224</v>
      </c>
      <c r="R13" s="14">
        <v>3.5</v>
      </c>
      <c r="S13" s="14" t="s">
        <v>15</v>
      </c>
      <c r="T13" s="15">
        <f t="shared" si="6"/>
        <v>0</v>
      </c>
      <c r="U13" s="14">
        <v>3</v>
      </c>
      <c r="V13" s="14" t="s">
        <v>16</v>
      </c>
      <c r="W13" s="15">
        <f t="shared" si="7"/>
        <v>0</v>
      </c>
      <c r="X13" s="14">
        <v>2.5</v>
      </c>
      <c r="Y13" s="14" t="s">
        <v>17</v>
      </c>
      <c r="Z13" s="15">
        <f t="shared" si="8"/>
        <v>0</v>
      </c>
      <c r="AA13" s="14">
        <v>2</v>
      </c>
      <c r="AB13" s="14" t="s">
        <v>18</v>
      </c>
      <c r="AC13" s="15">
        <f t="shared" si="9"/>
        <v>0</v>
      </c>
      <c r="AD13" s="14">
        <v>1.5</v>
      </c>
      <c r="AE13" s="14" t="s">
        <v>19</v>
      </c>
      <c r="AF13" s="15">
        <f t="shared" si="10"/>
        <v>0</v>
      </c>
      <c r="AG13" s="14">
        <v>1</v>
      </c>
      <c r="AH13" s="14" t="s">
        <v>20</v>
      </c>
      <c r="AI13" s="15">
        <f t="shared" si="11"/>
        <v>0</v>
      </c>
      <c r="AJ13" s="14">
        <v>0</v>
      </c>
      <c r="AK13" s="14" t="s">
        <v>21</v>
      </c>
      <c r="AL13" s="15">
        <f t="shared" si="12"/>
        <v>0</v>
      </c>
      <c r="AM13" s="15">
        <f t="shared" si="13"/>
        <v>0</v>
      </c>
      <c r="AN13" s="16" t="str">
        <f t="shared" si="14"/>
        <v>GİREMEZ(AKTS)</v>
      </c>
      <c r="AO13" s="15">
        <f t="shared" si="15"/>
        <v>2.5</v>
      </c>
      <c r="AR13" s="17" t="s">
        <v>22</v>
      </c>
    </row>
    <row r="14" spans="2:53" ht="15.75" x14ac:dyDescent="0.25">
      <c r="B14" s="21" t="s">
        <v>34</v>
      </c>
      <c r="C14" s="56" t="s">
        <v>60</v>
      </c>
      <c r="D14" s="23">
        <v>75</v>
      </c>
      <c r="E14" s="24">
        <f t="shared" si="0"/>
        <v>90</v>
      </c>
      <c r="F14" s="27">
        <v>184</v>
      </c>
      <c r="G14" s="69" t="s">
        <v>28</v>
      </c>
      <c r="H14" s="69"/>
      <c r="I14" s="59" t="s">
        <v>67</v>
      </c>
      <c r="J14" s="24">
        <v>80</v>
      </c>
      <c r="K14" s="10" t="str">
        <f t="shared" si="1"/>
        <v>YETERLİ</v>
      </c>
      <c r="L14" s="26">
        <f t="shared" si="2"/>
        <v>2.5444444444444443</v>
      </c>
      <c r="M14" s="11"/>
      <c r="N14" s="11" t="s">
        <v>14</v>
      </c>
      <c r="O14" s="12">
        <f t="shared" si="3"/>
        <v>0</v>
      </c>
      <c r="P14" s="13">
        <f t="shared" si="4"/>
        <v>90</v>
      </c>
      <c r="Q14" s="13">
        <f t="shared" si="5"/>
        <v>2.5444444444444443</v>
      </c>
      <c r="R14" s="14">
        <v>3.5</v>
      </c>
      <c r="S14" s="14" t="s">
        <v>15</v>
      </c>
      <c r="T14" s="15">
        <f t="shared" si="6"/>
        <v>0</v>
      </c>
      <c r="U14" s="14">
        <v>3</v>
      </c>
      <c r="V14" s="14" t="s">
        <v>16</v>
      </c>
      <c r="W14" s="15">
        <f t="shared" si="7"/>
        <v>3</v>
      </c>
      <c r="X14" s="14">
        <v>2.5</v>
      </c>
      <c r="Y14" s="14" t="s">
        <v>17</v>
      </c>
      <c r="Z14" s="15">
        <f t="shared" si="8"/>
        <v>0</v>
      </c>
      <c r="AA14" s="14">
        <v>2</v>
      </c>
      <c r="AB14" s="14" t="s">
        <v>18</v>
      </c>
      <c r="AC14" s="15">
        <f t="shared" si="9"/>
        <v>0</v>
      </c>
      <c r="AD14" s="14">
        <v>1.5</v>
      </c>
      <c r="AE14" s="14" t="s">
        <v>19</v>
      </c>
      <c r="AF14" s="15">
        <f t="shared" si="10"/>
        <v>0</v>
      </c>
      <c r="AG14" s="14">
        <v>1</v>
      </c>
      <c r="AH14" s="14" t="s">
        <v>20</v>
      </c>
      <c r="AI14" s="15">
        <f t="shared" si="11"/>
        <v>0</v>
      </c>
      <c r="AJ14" s="14">
        <v>0</v>
      </c>
      <c r="AK14" s="14" t="s">
        <v>21</v>
      </c>
      <c r="AL14" s="15">
        <f t="shared" si="12"/>
        <v>0</v>
      </c>
      <c r="AM14" s="15">
        <f t="shared" si="13"/>
        <v>3</v>
      </c>
      <c r="AN14" s="16" t="str">
        <f t="shared" si="14"/>
        <v>YETERLİ</v>
      </c>
      <c r="AO14" s="15">
        <f t="shared" si="15"/>
        <v>2.5</v>
      </c>
      <c r="AR14" s="17" t="s">
        <v>22</v>
      </c>
    </row>
    <row r="15" spans="2:53" ht="15.75" x14ac:dyDescent="0.25">
      <c r="B15" s="21" t="s">
        <v>62</v>
      </c>
      <c r="C15" s="56" t="s">
        <v>61</v>
      </c>
      <c r="D15" s="23">
        <v>75</v>
      </c>
      <c r="E15" s="24">
        <f t="shared" si="0"/>
        <v>90</v>
      </c>
      <c r="F15" s="27">
        <v>229</v>
      </c>
      <c r="G15" s="69" t="s">
        <v>36</v>
      </c>
      <c r="H15" s="69"/>
      <c r="I15" s="56" t="s">
        <v>67</v>
      </c>
      <c r="J15" s="24">
        <v>95</v>
      </c>
      <c r="K15" s="10" t="str">
        <f t="shared" si="1"/>
        <v>YETERLİ</v>
      </c>
      <c r="L15" s="26">
        <f t="shared" si="2"/>
        <v>3.2111111111111112</v>
      </c>
      <c r="M15" s="11"/>
      <c r="N15" s="11" t="s">
        <v>14</v>
      </c>
      <c r="O15" s="12">
        <f t="shared" si="3"/>
        <v>4</v>
      </c>
      <c r="P15" s="13">
        <f t="shared" si="4"/>
        <v>90</v>
      </c>
      <c r="Q15" s="13">
        <f t="shared" si="5"/>
        <v>3.2111111111111112</v>
      </c>
      <c r="R15" s="14">
        <v>3.5</v>
      </c>
      <c r="S15" s="14" t="s">
        <v>15</v>
      </c>
      <c r="T15" s="15">
        <f t="shared" si="6"/>
        <v>0</v>
      </c>
      <c r="U15" s="14">
        <v>3</v>
      </c>
      <c r="V15" s="14" t="s">
        <v>16</v>
      </c>
      <c r="W15" s="15">
        <f t="shared" si="7"/>
        <v>0</v>
      </c>
      <c r="X15" s="14">
        <v>2.5</v>
      </c>
      <c r="Y15" s="14" t="s">
        <v>17</v>
      </c>
      <c r="Z15" s="15">
        <f t="shared" si="8"/>
        <v>0</v>
      </c>
      <c r="AA15" s="14">
        <v>2</v>
      </c>
      <c r="AB15" s="14" t="s">
        <v>18</v>
      </c>
      <c r="AC15" s="15">
        <f t="shared" si="9"/>
        <v>0</v>
      </c>
      <c r="AD15" s="14">
        <v>1.5</v>
      </c>
      <c r="AE15" s="14" t="s">
        <v>19</v>
      </c>
      <c r="AF15" s="15">
        <f t="shared" si="10"/>
        <v>0</v>
      </c>
      <c r="AG15" s="14">
        <v>1</v>
      </c>
      <c r="AH15" s="14" t="s">
        <v>20</v>
      </c>
      <c r="AI15" s="15">
        <f t="shared" si="11"/>
        <v>0</v>
      </c>
      <c r="AJ15" s="14">
        <v>0</v>
      </c>
      <c r="AK15" s="14" t="s">
        <v>21</v>
      </c>
      <c r="AL15" s="15">
        <f t="shared" si="12"/>
        <v>0</v>
      </c>
      <c r="AM15" s="15">
        <f t="shared" si="13"/>
        <v>4</v>
      </c>
      <c r="AN15" s="16" t="str">
        <f t="shared" si="14"/>
        <v>YETERLİ</v>
      </c>
      <c r="AO15" s="15">
        <f t="shared" si="15"/>
        <v>2.5</v>
      </c>
      <c r="AR15" s="17" t="s">
        <v>22</v>
      </c>
    </row>
    <row r="16" spans="2:53" ht="15.75" x14ac:dyDescent="0.25">
      <c r="B16" s="21" t="s">
        <v>64</v>
      </c>
      <c r="C16" s="56" t="s">
        <v>63</v>
      </c>
      <c r="D16" s="23">
        <v>75</v>
      </c>
      <c r="E16" s="24">
        <f t="shared" si="0"/>
        <v>90</v>
      </c>
      <c r="F16" s="27">
        <v>213</v>
      </c>
      <c r="G16" s="69" t="s">
        <v>44</v>
      </c>
      <c r="H16" s="69"/>
      <c r="I16" s="62" t="s">
        <v>68</v>
      </c>
      <c r="J16" s="24">
        <v>30</v>
      </c>
      <c r="K16" s="10" t="str">
        <f t="shared" si="1"/>
        <v>GİREMEZ(AKTS)</v>
      </c>
      <c r="L16" s="26">
        <f t="shared" si="2"/>
        <v>2.3666666666666667</v>
      </c>
      <c r="M16" s="11"/>
      <c r="N16" s="11" t="s">
        <v>14</v>
      </c>
      <c r="O16" s="12">
        <f t="shared" si="3"/>
        <v>0</v>
      </c>
      <c r="P16" s="13">
        <f t="shared" si="4"/>
        <v>90</v>
      </c>
      <c r="Q16" s="13">
        <f t="shared" si="5"/>
        <v>2.3666666666666667</v>
      </c>
      <c r="R16" s="14">
        <v>3.5</v>
      </c>
      <c r="S16" s="14" t="s">
        <v>15</v>
      </c>
      <c r="T16" s="15">
        <f t="shared" si="6"/>
        <v>0</v>
      </c>
      <c r="U16" s="14">
        <v>3</v>
      </c>
      <c r="V16" s="14" t="s">
        <v>16</v>
      </c>
      <c r="W16" s="15">
        <f t="shared" si="7"/>
        <v>0</v>
      </c>
      <c r="X16" s="14">
        <v>2.5</v>
      </c>
      <c r="Y16" s="14" t="s">
        <v>17</v>
      </c>
      <c r="Z16" s="15">
        <f t="shared" si="8"/>
        <v>0</v>
      </c>
      <c r="AA16" s="14">
        <v>2</v>
      </c>
      <c r="AB16" s="14" t="s">
        <v>18</v>
      </c>
      <c r="AC16" s="15">
        <f t="shared" si="9"/>
        <v>0</v>
      </c>
      <c r="AD16" s="14">
        <v>1.5</v>
      </c>
      <c r="AE16" s="14" t="s">
        <v>19</v>
      </c>
      <c r="AF16" s="15">
        <f t="shared" si="10"/>
        <v>0</v>
      </c>
      <c r="AG16" s="14">
        <v>1</v>
      </c>
      <c r="AH16" s="14" t="s">
        <v>20</v>
      </c>
      <c r="AI16" s="15">
        <f t="shared" si="11"/>
        <v>0</v>
      </c>
      <c r="AJ16" s="14">
        <v>0</v>
      </c>
      <c r="AK16" s="14" t="s">
        <v>21</v>
      </c>
      <c r="AL16" s="15">
        <f t="shared" si="12"/>
        <v>0</v>
      </c>
      <c r="AM16" s="15">
        <f t="shared" si="13"/>
        <v>0</v>
      </c>
      <c r="AN16" s="16" t="str">
        <f t="shared" si="14"/>
        <v>GİREMEZ(AKTS)</v>
      </c>
      <c r="AO16" s="15">
        <f t="shared" si="15"/>
        <v>2.5</v>
      </c>
      <c r="AR16" s="17" t="s">
        <v>22</v>
      </c>
    </row>
    <row r="17" spans="2:44" ht="15.75" x14ac:dyDescent="0.25">
      <c r="B17" s="21"/>
      <c r="C17" s="49"/>
      <c r="D17" s="23"/>
      <c r="E17" s="24"/>
      <c r="F17" s="27"/>
      <c r="G17" s="69"/>
      <c r="H17" s="69"/>
      <c r="I17" s="49"/>
      <c r="J17" s="24"/>
      <c r="K17" s="47"/>
      <c r="L17" s="26"/>
      <c r="M17" s="11"/>
      <c r="N17" s="11" t="s">
        <v>14</v>
      </c>
      <c r="O17" s="12">
        <f t="shared" si="3"/>
        <v>0</v>
      </c>
      <c r="P17" s="13">
        <f t="shared" si="4"/>
        <v>15</v>
      </c>
      <c r="Q17" s="13">
        <f t="shared" si="5"/>
        <v>0</v>
      </c>
      <c r="R17" s="14">
        <v>3.5</v>
      </c>
      <c r="S17" s="14" t="s">
        <v>15</v>
      </c>
      <c r="T17" s="15">
        <f t="shared" si="6"/>
        <v>0</v>
      </c>
      <c r="U17" s="14">
        <v>3</v>
      </c>
      <c r="V17" s="14" t="s">
        <v>16</v>
      </c>
      <c r="W17" s="15">
        <f t="shared" si="7"/>
        <v>0</v>
      </c>
      <c r="X17" s="14">
        <v>2.5</v>
      </c>
      <c r="Y17" s="14" t="s">
        <v>17</v>
      </c>
      <c r="Z17" s="15">
        <f t="shared" si="8"/>
        <v>0</v>
      </c>
      <c r="AA17" s="14">
        <v>2</v>
      </c>
      <c r="AB17" s="14" t="s">
        <v>18</v>
      </c>
      <c r="AC17" s="15">
        <f t="shared" si="9"/>
        <v>0</v>
      </c>
      <c r="AD17" s="14">
        <v>1.5</v>
      </c>
      <c r="AE17" s="14" t="s">
        <v>19</v>
      </c>
      <c r="AF17" s="15">
        <f t="shared" si="10"/>
        <v>0</v>
      </c>
      <c r="AG17" s="14">
        <v>1</v>
      </c>
      <c r="AH17" s="14" t="s">
        <v>20</v>
      </c>
      <c r="AI17" s="15">
        <f t="shared" si="11"/>
        <v>0</v>
      </c>
      <c r="AJ17" s="14">
        <v>0</v>
      </c>
      <c r="AK17" s="14" t="s">
        <v>21</v>
      </c>
      <c r="AL17" s="15">
        <f t="shared" si="12"/>
        <v>0</v>
      </c>
      <c r="AM17" s="15">
        <f t="shared" si="13"/>
        <v>0</v>
      </c>
      <c r="AN17" s="16" t="str">
        <f t="shared" si="14"/>
        <v>GİREMEZ(AKTS)</v>
      </c>
      <c r="AO17" s="15">
        <f t="shared" si="15"/>
        <v>2.5</v>
      </c>
      <c r="AR17" s="17" t="s">
        <v>22</v>
      </c>
    </row>
    <row r="18" spans="2:44" ht="15.75" x14ac:dyDescent="0.25">
      <c r="B18" s="21"/>
      <c r="C18" s="49"/>
      <c r="D18" s="23"/>
      <c r="E18" s="24" t="str">
        <f t="shared" si="0"/>
        <v xml:space="preserve"> </v>
      </c>
      <c r="F18" s="27"/>
      <c r="G18" s="69"/>
      <c r="H18" s="69"/>
      <c r="I18" s="49"/>
      <c r="J18" s="24" t="s">
        <v>23</v>
      </c>
      <c r="K18" s="10" t="str">
        <f t="shared" si="1"/>
        <v xml:space="preserve"> </v>
      </c>
      <c r="L18" s="26" t="str">
        <f t="shared" si="2"/>
        <v xml:space="preserve"> </v>
      </c>
      <c r="M18" s="11"/>
      <c r="N18" s="11" t="s">
        <v>14</v>
      </c>
      <c r="O18" s="12">
        <f t="shared" si="3"/>
        <v>0</v>
      </c>
      <c r="P18" s="13">
        <f t="shared" si="4"/>
        <v>0</v>
      </c>
      <c r="Q18" s="13" t="e">
        <f t="shared" si="5"/>
        <v>#DIV/0!</v>
      </c>
      <c r="R18" s="14">
        <v>3.5</v>
      </c>
      <c r="S18" s="14" t="s">
        <v>15</v>
      </c>
      <c r="T18" s="15">
        <f t="shared" si="6"/>
        <v>0</v>
      </c>
      <c r="U18" s="14">
        <v>3</v>
      </c>
      <c r="V18" s="14" t="s">
        <v>16</v>
      </c>
      <c r="W18" s="15">
        <f t="shared" si="7"/>
        <v>0</v>
      </c>
      <c r="X18" s="14">
        <v>2.5</v>
      </c>
      <c r="Y18" s="14" t="s">
        <v>17</v>
      </c>
      <c r="Z18" s="15">
        <f t="shared" si="8"/>
        <v>0</v>
      </c>
      <c r="AA18" s="14">
        <v>2</v>
      </c>
      <c r="AB18" s="14" t="s">
        <v>18</v>
      </c>
      <c r="AC18" s="15">
        <f t="shared" si="9"/>
        <v>0</v>
      </c>
      <c r="AD18" s="14">
        <v>1.5</v>
      </c>
      <c r="AE18" s="14" t="s">
        <v>19</v>
      </c>
      <c r="AF18" s="15">
        <f t="shared" si="10"/>
        <v>0</v>
      </c>
      <c r="AG18" s="14">
        <v>1</v>
      </c>
      <c r="AH18" s="14" t="s">
        <v>20</v>
      </c>
      <c r="AI18" s="15">
        <f t="shared" si="11"/>
        <v>0</v>
      </c>
      <c r="AJ18" s="14">
        <v>0</v>
      </c>
      <c r="AK18" s="14" t="s">
        <v>21</v>
      </c>
      <c r="AL18" s="15">
        <f t="shared" si="12"/>
        <v>0</v>
      </c>
      <c r="AM18" s="15">
        <f t="shared" si="13"/>
        <v>0</v>
      </c>
      <c r="AN18" s="16" t="str">
        <f t="shared" si="14"/>
        <v xml:space="preserve"> </v>
      </c>
      <c r="AO18" s="15">
        <f t="shared" si="15"/>
        <v>2.5</v>
      </c>
      <c r="AR18" s="17" t="s">
        <v>22</v>
      </c>
    </row>
    <row r="19" spans="2:44" ht="15.75" x14ac:dyDescent="0.25">
      <c r="B19" s="21"/>
      <c r="C19" s="49"/>
      <c r="D19" s="23"/>
      <c r="E19" s="24" t="str">
        <f t="shared" si="0"/>
        <v xml:space="preserve"> </v>
      </c>
      <c r="F19" s="27"/>
      <c r="G19" s="69"/>
      <c r="H19" s="69"/>
      <c r="I19" s="49"/>
      <c r="J19" s="24" t="s">
        <v>23</v>
      </c>
      <c r="K19" s="10" t="str">
        <f t="shared" si="1"/>
        <v xml:space="preserve"> </v>
      </c>
      <c r="L19" s="26" t="str">
        <f t="shared" si="2"/>
        <v xml:space="preserve"> </v>
      </c>
      <c r="M19" s="11"/>
      <c r="N19" s="11" t="s">
        <v>14</v>
      </c>
      <c r="O19" s="12">
        <f t="shared" si="3"/>
        <v>0</v>
      </c>
      <c r="P19" s="13">
        <f t="shared" si="4"/>
        <v>0</v>
      </c>
      <c r="Q19" s="13" t="e">
        <f t="shared" si="5"/>
        <v>#DIV/0!</v>
      </c>
      <c r="R19" s="14">
        <v>3.5</v>
      </c>
      <c r="S19" s="14" t="s">
        <v>15</v>
      </c>
      <c r="T19" s="15">
        <f t="shared" si="6"/>
        <v>0</v>
      </c>
      <c r="U19" s="14">
        <v>3</v>
      </c>
      <c r="V19" s="14" t="s">
        <v>16</v>
      </c>
      <c r="W19" s="15">
        <f t="shared" si="7"/>
        <v>0</v>
      </c>
      <c r="X19" s="14">
        <v>2.5</v>
      </c>
      <c r="Y19" s="14" t="s">
        <v>17</v>
      </c>
      <c r="Z19" s="15">
        <f t="shared" si="8"/>
        <v>0</v>
      </c>
      <c r="AA19" s="14">
        <v>2</v>
      </c>
      <c r="AB19" s="14" t="s">
        <v>18</v>
      </c>
      <c r="AC19" s="15">
        <f t="shared" si="9"/>
        <v>0</v>
      </c>
      <c r="AD19" s="14">
        <v>1.5</v>
      </c>
      <c r="AE19" s="14" t="s">
        <v>19</v>
      </c>
      <c r="AF19" s="15">
        <f t="shared" si="10"/>
        <v>0</v>
      </c>
      <c r="AG19" s="14">
        <v>1</v>
      </c>
      <c r="AH19" s="14" t="s">
        <v>20</v>
      </c>
      <c r="AI19" s="15">
        <f t="shared" si="11"/>
        <v>0</v>
      </c>
      <c r="AJ19" s="14">
        <v>0</v>
      </c>
      <c r="AK19" s="14" t="s">
        <v>21</v>
      </c>
      <c r="AL19" s="15">
        <f t="shared" si="12"/>
        <v>0</v>
      </c>
      <c r="AM19" s="15">
        <f t="shared" si="13"/>
        <v>0</v>
      </c>
      <c r="AN19" s="16" t="str">
        <f t="shared" si="14"/>
        <v xml:space="preserve"> </v>
      </c>
      <c r="AO19" s="15">
        <f t="shared" si="15"/>
        <v>2.5</v>
      </c>
      <c r="AR19" s="17" t="s">
        <v>22</v>
      </c>
    </row>
    <row r="20" spans="2:44" ht="15.75" x14ac:dyDescent="0.25">
      <c r="B20" s="21"/>
      <c r="C20" s="49"/>
      <c r="D20" s="23"/>
      <c r="E20" s="24" t="str">
        <f t="shared" si="0"/>
        <v xml:space="preserve"> </v>
      </c>
      <c r="F20" s="27"/>
      <c r="G20" s="69"/>
      <c r="H20" s="69"/>
      <c r="I20" s="49"/>
      <c r="J20" s="24" t="s">
        <v>23</v>
      </c>
      <c r="K20" s="10" t="str">
        <f t="shared" si="1"/>
        <v xml:space="preserve"> </v>
      </c>
      <c r="L20" s="26" t="str">
        <f t="shared" si="2"/>
        <v xml:space="preserve"> </v>
      </c>
      <c r="M20" s="11"/>
      <c r="N20" s="11" t="s">
        <v>14</v>
      </c>
      <c r="O20" s="12">
        <f t="shared" si="3"/>
        <v>0</v>
      </c>
      <c r="P20" s="13">
        <f t="shared" si="4"/>
        <v>0</v>
      </c>
      <c r="Q20" s="13" t="e">
        <f t="shared" si="5"/>
        <v>#DIV/0!</v>
      </c>
      <c r="R20" s="14">
        <v>3.5</v>
      </c>
      <c r="S20" s="14" t="s">
        <v>15</v>
      </c>
      <c r="T20" s="15">
        <f t="shared" si="6"/>
        <v>0</v>
      </c>
      <c r="U20" s="14">
        <v>3</v>
      </c>
      <c r="V20" s="14" t="s">
        <v>16</v>
      </c>
      <c r="W20" s="15">
        <f t="shared" si="7"/>
        <v>0</v>
      </c>
      <c r="X20" s="14">
        <v>2.5</v>
      </c>
      <c r="Y20" s="14" t="s">
        <v>17</v>
      </c>
      <c r="Z20" s="15">
        <f t="shared" si="8"/>
        <v>0</v>
      </c>
      <c r="AA20" s="14">
        <v>2</v>
      </c>
      <c r="AB20" s="14" t="s">
        <v>18</v>
      </c>
      <c r="AC20" s="15">
        <f t="shared" si="9"/>
        <v>0</v>
      </c>
      <c r="AD20" s="14">
        <v>1.5</v>
      </c>
      <c r="AE20" s="14" t="s">
        <v>19</v>
      </c>
      <c r="AF20" s="15">
        <f t="shared" si="10"/>
        <v>0</v>
      </c>
      <c r="AG20" s="14">
        <v>1</v>
      </c>
      <c r="AH20" s="14" t="s">
        <v>20</v>
      </c>
      <c r="AI20" s="15">
        <f t="shared" si="11"/>
        <v>0</v>
      </c>
      <c r="AJ20" s="14">
        <v>0</v>
      </c>
      <c r="AK20" s="14" t="s">
        <v>21</v>
      </c>
      <c r="AL20" s="15">
        <f t="shared" si="12"/>
        <v>0</v>
      </c>
      <c r="AM20" s="15">
        <f t="shared" si="13"/>
        <v>0</v>
      </c>
      <c r="AN20" s="16" t="str">
        <f t="shared" si="14"/>
        <v xml:space="preserve"> </v>
      </c>
      <c r="AO20" s="15">
        <f t="shared" si="15"/>
        <v>2.5</v>
      </c>
      <c r="AR20" s="17" t="s">
        <v>22</v>
      </c>
    </row>
    <row r="21" spans="2:44" ht="15.75" x14ac:dyDescent="0.25">
      <c r="B21" s="21"/>
      <c r="C21" s="49"/>
      <c r="D21" s="23"/>
      <c r="E21" s="24" t="str">
        <f t="shared" si="0"/>
        <v xml:space="preserve"> </v>
      </c>
      <c r="F21" s="27"/>
      <c r="G21" s="69"/>
      <c r="H21" s="69"/>
      <c r="I21" s="49"/>
      <c r="J21" s="24" t="s">
        <v>23</v>
      </c>
      <c r="K21" s="10" t="str">
        <f t="shared" si="1"/>
        <v xml:space="preserve"> </v>
      </c>
      <c r="L21" s="26" t="str">
        <f t="shared" si="2"/>
        <v xml:space="preserve"> </v>
      </c>
      <c r="M21" s="11"/>
      <c r="N21" s="11" t="s">
        <v>14</v>
      </c>
      <c r="O21" s="12">
        <f t="shared" si="3"/>
        <v>0</v>
      </c>
      <c r="P21" s="13">
        <f t="shared" si="4"/>
        <v>0</v>
      </c>
      <c r="Q21" s="13" t="e">
        <f t="shared" si="5"/>
        <v>#DIV/0!</v>
      </c>
      <c r="R21" s="14">
        <v>3.5</v>
      </c>
      <c r="S21" s="14" t="s">
        <v>15</v>
      </c>
      <c r="T21" s="15">
        <f t="shared" si="6"/>
        <v>0</v>
      </c>
      <c r="U21" s="14">
        <v>3</v>
      </c>
      <c r="V21" s="14" t="s">
        <v>16</v>
      </c>
      <c r="W21" s="15">
        <f t="shared" si="7"/>
        <v>0</v>
      </c>
      <c r="X21" s="14">
        <v>2.5</v>
      </c>
      <c r="Y21" s="14" t="s">
        <v>17</v>
      </c>
      <c r="Z21" s="15">
        <f t="shared" si="8"/>
        <v>0</v>
      </c>
      <c r="AA21" s="14">
        <v>2</v>
      </c>
      <c r="AB21" s="14" t="s">
        <v>18</v>
      </c>
      <c r="AC21" s="15">
        <f t="shared" si="9"/>
        <v>0</v>
      </c>
      <c r="AD21" s="14">
        <v>1.5</v>
      </c>
      <c r="AE21" s="14" t="s">
        <v>19</v>
      </c>
      <c r="AF21" s="15">
        <f t="shared" si="10"/>
        <v>0</v>
      </c>
      <c r="AG21" s="14">
        <v>1</v>
      </c>
      <c r="AH21" s="14" t="s">
        <v>20</v>
      </c>
      <c r="AI21" s="15">
        <f t="shared" si="11"/>
        <v>0</v>
      </c>
      <c r="AJ21" s="14">
        <v>0</v>
      </c>
      <c r="AK21" s="14" t="s">
        <v>21</v>
      </c>
      <c r="AL21" s="15">
        <f t="shared" si="12"/>
        <v>0</v>
      </c>
      <c r="AM21" s="15">
        <f t="shared" si="13"/>
        <v>0</v>
      </c>
      <c r="AN21" s="16" t="str">
        <f t="shared" si="14"/>
        <v xml:space="preserve"> </v>
      </c>
      <c r="AO21" s="15">
        <f t="shared" si="15"/>
        <v>2.5</v>
      </c>
      <c r="AR21" s="17" t="s">
        <v>22</v>
      </c>
    </row>
    <row r="22" spans="2:44" ht="15.75" x14ac:dyDescent="0.25">
      <c r="B22" s="21"/>
      <c r="C22" s="49"/>
      <c r="D22" s="23"/>
      <c r="E22" s="24" t="str">
        <f t="shared" si="0"/>
        <v xml:space="preserve"> </v>
      </c>
      <c r="F22" s="27"/>
      <c r="G22" s="69"/>
      <c r="H22" s="69"/>
      <c r="I22" s="49"/>
      <c r="J22" s="24" t="s">
        <v>23</v>
      </c>
      <c r="K22" s="10" t="str">
        <f t="shared" si="1"/>
        <v xml:space="preserve"> </v>
      </c>
      <c r="L22" s="26" t="str">
        <f t="shared" si="2"/>
        <v xml:space="preserve"> </v>
      </c>
      <c r="M22" s="11"/>
      <c r="N22" s="11" t="s">
        <v>14</v>
      </c>
      <c r="O22" s="12">
        <f t="shared" si="3"/>
        <v>0</v>
      </c>
      <c r="P22" s="13">
        <f t="shared" si="4"/>
        <v>0</v>
      </c>
      <c r="Q22" s="13" t="e">
        <f t="shared" si="5"/>
        <v>#DIV/0!</v>
      </c>
      <c r="R22" s="14">
        <v>3.5</v>
      </c>
      <c r="S22" s="14" t="s">
        <v>15</v>
      </c>
      <c r="T22" s="15">
        <f t="shared" si="6"/>
        <v>0</v>
      </c>
      <c r="U22" s="14">
        <v>3</v>
      </c>
      <c r="V22" s="14" t="s">
        <v>16</v>
      </c>
      <c r="W22" s="15">
        <f t="shared" si="7"/>
        <v>0</v>
      </c>
      <c r="X22" s="14">
        <v>2.5</v>
      </c>
      <c r="Y22" s="14" t="s">
        <v>17</v>
      </c>
      <c r="Z22" s="15">
        <f t="shared" si="8"/>
        <v>0</v>
      </c>
      <c r="AA22" s="14">
        <v>2</v>
      </c>
      <c r="AB22" s="14" t="s">
        <v>18</v>
      </c>
      <c r="AC22" s="15">
        <f t="shared" si="9"/>
        <v>0</v>
      </c>
      <c r="AD22" s="14">
        <v>1.5</v>
      </c>
      <c r="AE22" s="14" t="s">
        <v>19</v>
      </c>
      <c r="AF22" s="15">
        <f t="shared" si="10"/>
        <v>0</v>
      </c>
      <c r="AG22" s="14">
        <v>1</v>
      </c>
      <c r="AH22" s="14" t="s">
        <v>20</v>
      </c>
      <c r="AI22" s="15">
        <f t="shared" si="11"/>
        <v>0</v>
      </c>
      <c r="AJ22" s="14">
        <v>0</v>
      </c>
      <c r="AK22" s="14" t="s">
        <v>21</v>
      </c>
      <c r="AL22" s="15">
        <f t="shared" si="12"/>
        <v>0</v>
      </c>
      <c r="AM22" s="15">
        <f t="shared" si="13"/>
        <v>0</v>
      </c>
      <c r="AN22" s="16" t="str">
        <f t="shared" si="14"/>
        <v xml:space="preserve"> </v>
      </c>
      <c r="AO22" s="15">
        <f t="shared" si="15"/>
        <v>2.5</v>
      </c>
      <c r="AR22" s="17" t="s">
        <v>22</v>
      </c>
    </row>
    <row r="23" spans="2:44" ht="15.75" x14ac:dyDescent="0.25">
      <c r="B23" s="21"/>
      <c r="C23" s="49"/>
      <c r="D23" s="23"/>
      <c r="E23" s="24" t="str">
        <f t="shared" si="0"/>
        <v xml:space="preserve"> </v>
      </c>
      <c r="F23" s="27"/>
      <c r="G23" s="69"/>
      <c r="H23" s="69"/>
      <c r="I23" s="49"/>
      <c r="J23" s="24" t="s">
        <v>23</v>
      </c>
      <c r="K23" s="10" t="str">
        <f t="shared" si="1"/>
        <v xml:space="preserve"> </v>
      </c>
      <c r="L23" s="26" t="str">
        <f t="shared" si="2"/>
        <v xml:space="preserve"> </v>
      </c>
      <c r="M23" s="11"/>
      <c r="N23" s="11" t="s">
        <v>14</v>
      </c>
      <c r="O23" s="12">
        <f t="shared" si="3"/>
        <v>0</v>
      </c>
      <c r="P23" s="13">
        <f t="shared" si="4"/>
        <v>0</v>
      </c>
      <c r="Q23" s="13" t="e">
        <f t="shared" si="5"/>
        <v>#DIV/0!</v>
      </c>
      <c r="R23" s="14">
        <v>3.5</v>
      </c>
      <c r="S23" s="14" t="s">
        <v>15</v>
      </c>
      <c r="T23" s="15">
        <f t="shared" si="6"/>
        <v>0</v>
      </c>
      <c r="U23" s="14">
        <v>3</v>
      </c>
      <c r="V23" s="14" t="s">
        <v>16</v>
      </c>
      <c r="W23" s="15">
        <f t="shared" si="7"/>
        <v>0</v>
      </c>
      <c r="X23" s="14">
        <v>2.5</v>
      </c>
      <c r="Y23" s="14" t="s">
        <v>17</v>
      </c>
      <c r="Z23" s="15">
        <f t="shared" si="8"/>
        <v>0</v>
      </c>
      <c r="AA23" s="14">
        <v>2</v>
      </c>
      <c r="AB23" s="14" t="s">
        <v>18</v>
      </c>
      <c r="AC23" s="15">
        <f t="shared" si="9"/>
        <v>0</v>
      </c>
      <c r="AD23" s="14">
        <v>1.5</v>
      </c>
      <c r="AE23" s="14" t="s">
        <v>19</v>
      </c>
      <c r="AF23" s="15">
        <f t="shared" si="10"/>
        <v>0</v>
      </c>
      <c r="AG23" s="14">
        <v>1</v>
      </c>
      <c r="AH23" s="14" t="s">
        <v>20</v>
      </c>
      <c r="AI23" s="15">
        <f t="shared" si="11"/>
        <v>0</v>
      </c>
      <c r="AJ23" s="14">
        <v>0</v>
      </c>
      <c r="AK23" s="14" t="s">
        <v>21</v>
      </c>
      <c r="AL23" s="15">
        <f t="shared" si="12"/>
        <v>0</v>
      </c>
      <c r="AM23" s="15">
        <f t="shared" si="13"/>
        <v>0</v>
      </c>
      <c r="AN23" s="16" t="str">
        <f t="shared" si="14"/>
        <v xml:space="preserve"> </v>
      </c>
      <c r="AO23" s="15">
        <f t="shared" si="15"/>
        <v>2.5</v>
      </c>
      <c r="AR23" s="17" t="s">
        <v>22</v>
      </c>
    </row>
    <row r="24" spans="2:44" ht="16.5" thickBot="1" x14ac:dyDescent="0.3">
      <c r="B24" s="21" t="s">
        <v>23</v>
      </c>
      <c r="C24" s="49" t="s">
        <v>23</v>
      </c>
      <c r="D24" s="23"/>
      <c r="E24" s="24" t="str">
        <f t="shared" si="0"/>
        <v xml:space="preserve"> </v>
      </c>
      <c r="F24" s="28"/>
      <c r="G24" s="65"/>
      <c r="H24" s="65"/>
      <c r="I24" s="48"/>
      <c r="J24" s="29" t="s">
        <v>23</v>
      </c>
      <c r="K24" s="10" t="str">
        <f t="shared" si="1"/>
        <v xml:space="preserve"> </v>
      </c>
      <c r="L24" s="26" t="str">
        <f t="shared" si="2"/>
        <v xml:space="preserve"> </v>
      </c>
      <c r="M24" s="11"/>
      <c r="N24" s="11" t="s">
        <v>14</v>
      </c>
      <c r="O24" s="12">
        <f t="shared" si="3"/>
        <v>0</v>
      </c>
      <c r="P24" s="13">
        <f t="shared" si="4"/>
        <v>0</v>
      </c>
      <c r="Q24" s="13" t="e">
        <f t="shared" si="5"/>
        <v>#DIV/0!</v>
      </c>
      <c r="R24" s="14">
        <v>3.5</v>
      </c>
      <c r="S24" s="14" t="s">
        <v>15</v>
      </c>
      <c r="T24" s="15">
        <f t="shared" si="6"/>
        <v>0</v>
      </c>
      <c r="U24" s="14">
        <v>3</v>
      </c>
      <c r="V24" s="14" t="s">
        <v>16</v>
      </c>
      <c r="W24" s="15">
        <f t="shared" si="7"/>
        <v>0</v>
      </c>
      <c r="X24" s="14">
        <v>2.5</v>
      </c>
      <c r="Y24" s="14" t="s">
        <v>17</v>
      </c>
      <c r="Z24" s="15">
        <f t="shared" si="8"/>
        <v>0</v>
      </c>
      <c r="AA24" s="14">
        <v>2</v>
      </c>
      <c r="AB24" s="14" t="s">
        <v>18</v>
      </c>
      <c r="AC24" s="15">
        <f t="shared" si="9"/>
        <v>0</v>
      </c>
      <c r="AD24" s="14">
        <v>1.5</v>
      </c>
      <c r="AE24" s="14" t="s">
        <v>19</v>
      </c>
      <c r="AF24" s="15">
        <f t="shared" si="10"/>
        <v>0</v>
      </c>
      <c r="AG24" s="14">
        <v>1</v>
      </c>
      <c r="AH24" s="14" t="s">
        <v>20</v>
      </c>
      <c r="AI24" s="15">
        <f t="shared" si="11"/>
        <v>0</v>
      </c>
      <c r="AJ24" s="14">
        <v>0</v>
      </c>
      <c r="AK24" s="14" t="s">
        <v>21</v>
      </c>
      <c r="AL24" s="15">
        <f t="shared" si="12"/>
        <v>0</v>
      </c>
      <c r="AM24" s="15">
        <f t="shared" si="13"/>
        <v>0</v>
      </c>
      <c r="AN24" s="16" t="str">
        <f t="shared" si="14"/>
        <v xml:space="preserve"> </v>
      </c>
      <c r="AO24" s="15">
        <f t="shared" si="15"/>
        <v>2.5</v>
      </c>
      <c r="AR24" s="17" t="s">
        <v>22</v>
      </c>
    </row>
    <row r="25" spans="2:44" x14ac:dyDescent="0.25">
      <c r="B25" s="79" t="s">
        <v>24</v>
      </c>
      <c r="C25" s="80"/>
      <c r="D25" s="30"/>
      <c r="E25" s="80" t="s">
        <v>24</v>
      </c>
      <c r="F25" s="81"/>
      <c r="G25" s="81"/>
      <c r="H25" s="50"/>
      <c r="I25" s="50"/>
      <c r="J25" s="81" t="s">
        <v>24</v>
      </c>
      <c r="K25" s="80"/>
      <c r="L25" s="82"/>
    </row>
    <row r="26" spans="2:44" x14ac:dyDescent="0.25">
      <c r="B26" s="83" t="s">
        <v>42</v>
      </c>
      <c r="C26" s="84"/>
      <c r="D26" s="53"/>
      <c r="E26" s="85" t="s">
        <v>43</v>
      </c>
      <c r="F26" s="85"/>
      <c r="G26" s="85"/>
      <c r="H26" s="33"/>
      <c r="I26" s="33"/>
      <c r="J26" s="85" t="s">
        <v>44</v>
      </c>
      <c r="K26" s="85"/>
      <c r="L26" s="86"/>
    </row>
    <row r="27" spans="2:44" x14ac:dyDescent="0.25">
      <c r="B27" s="34"/>
      <c r="C27" s="53"/>
      <c r="D27" s="53"/>
      <c r="E27" s="35"/>
      <c r="F27" s="35"/>
      <c r="G27" s="35"/>
      <c r="H27" s="53"/>
      <c r="I27" s="53"/>
      <c r="J27" s="53"/>
      <c r="K27" s="53"/>
      <c r="L27" s="54"/>
    </row>
    <row r="28" spans="2:44" x14ac:dyDescent="0.25">
      <c r="B28" s="34"/>
      <c r="C28" s="53"/>
      <c r="D28" s="53"/>
      <c r="E28" s="35"/>
      <c r="F28" s="35"/>
      <c r="G28" s="35"/>
      <c r="H28" s="53"/>
      <c r="I28" s="53"/>
      <c r="J28" s="53"/>
      <c r="K28" s="53"/>
      <c r="L28" s="54"/>
    </row>
    <row r="29" spans="2:44" x14ac:dyDescent="0.25">
      <c r="B29" s="34"/>
      <c r="C29" s="53"/>
      <c r="D29" s="53"/>
      <c r="E29" s="35"/>
      <c r="F29" s="35"/>
      <c r="G29" s="35"/>
      <c r="H29" s="53"/>
      <c r="I29" s="53"/>
      <c r="J29" s="53"/>
      <c r="K29" s="53"/>
      <c r="L29" s="54"/>
    </row>
    <row r="30" spans="2:44" x14ac:dyDescent="0.25">
      <c r="B30" s="96" t="s">
        <v>24</v>
      </c>
      <c r="C30" s="97"/>
      <c r="D30" s="53"/>
      <c r="E30" s="81" t="s">
        <v>24</v>
      </c>
      <c r="F30" s="81"/>
      <c r="G30" s="81"/>
      <c r="H30" s="53"/>
      <c r="I30" s="53"/>
      <c r="J30" s="98" t="s">
        <v>24</v>
      </c>
      <c r="K30" s="98"/>
      <c r="L30" s="99"/>
    </row>
    <row r="31" spans="2:44" x14ac:dyDescent="0.25">
      <c r="B31" s="104" t="s">
        <v>45</v>
      </c>
      <c r="C31" s="105"/>
      <c r="D31" s="53"/>
      <c r="E31" s="85" t="s">
        <v>28</v>
      </c>
      <c r="F31" s="85"/>
      <c r="G31" s="85"/>
      <c r="H31" s="53"/>
      <c r="I31" s="53"/>
      <c r="J31" s="105" t="s">
        <v>36</v>
      </c>
      <c r="K31" s="105"/>
      <c r="L31" s="106"/>
    </row>
    <row r="32" spans="2:44" x14ac:dyDescent="0.25">
      <c r="B32" s="58"/>
      <c r="C32" s="52"/>
      <c r="D32" s="33"/>
      <c r="E32" s="52"/>
      <c r="F32" s="52"/>
      <c r="G32" s="52"/>
      <c r="H32" s="33"/>
      <c r="I32" s="33"/>
      <c r="J32" s="52"/>
      <c r="K32" s="52"/>
      <c r="L32" s="55"/>
    </row>
    <row r="33" spans="2:12" x14ac:dyDescent="0.25">
      <c r="B33" s="58"/>
      <c r="C33" s="52"/>
      <c r="D33" s="33"/>
      <c r="E33" s="52"/>
      <c r="F33" s="52"/>
      <c r="G33" s="52"/>
      <c r="H33" s="33"/>
      <c r="I33" s="33"/>
      <c r="J33" s="52"/>
      <c r="K33" s="52"/>
      <c r="L33" s="55"/>
    </row>
    <row r="34" spans="2:12" x14ac:dyDescent="0.25">
      <c r="B34" s="58"/>
      <c r="C34" s="52"/>
      <c r="D34" s="33"/>
      <c r="E34" s="52"/>
      <c r="F34" s="52"/>
      <c r="G34" s="52"/>
      <c r="H34" s="33"/>
      <c r="I34" s="33"/>
      <c r="J34" s="52"/>
      <c r="K34" s="52"/>
      <c r="L34" s="55"/>
    </row>
    <row r="35" spans="2:12" ht="14.25" customHeight="1" x14ac:dyDescent="0.25">
      <c r="B35" s="66" t="s">
        <v>32</v>
      </c>
      <c r="C35" s="67"/>
      <c r="D35" s="67"/>
      <c r="E35" s="67"/>
      <c r="F35" s="67"/>
      <c r="G35" s="67"/>
      <c r="H35" s="67"/>
      <c r="I35" s="67"/>
      <c r="J35" s="67"/>
      <c r="K35" s="67"/>
      <c r="L35" s="68"/>
    </row>
    <row r="36" spans="2:12" ht="14.25" customHeight="1" x14ac:dyDescent="0.25">
      <c r="B36" s="101" t="s">
        <v>37</v>
      </c>
      <c r="C36" s="102"/>
      <c r="D36" s="102"/>
      <c r="E36" s="102"/>
      <c r="F36" s="102"/>
      <c r="G36" s="102"/>
      <c r="H36" s="102"/>
      <c r="I36" s="102"/>
      <c r="J36" s="102"/>
      <c r="K36" s="102"/>
      <c r="L36" s="103"/>
    </row>
    <row r="37" spans="2:12" ht="72" customHeight="1" thickBot="1" x14ac:dyDescent="0.3">
      <c r="B37" s="93" t="s">
        <v>33</v>
      </c>
      <c r="C37" s="94"/>
      <c r="D37" s="94"/>
      <c r="E37" s="94"/>
      <c r="F37" s="94"/>
      <c r="G37" s="94"/>
      <c r="H37" s="94"/>
      <c r="I37" s="94"/>
      <c r="J37" s="94"/>
      <c r="K37" s="94"/>
      <c r="L37" s="95"/>
    </row>
  </sheetData>
  <mergeCells count="39">
    <mergeCell ref="G19:H19"/>
    <mergeCell ref="G20:H20"/>
    <mergeCell ref="G21:H21"/>
    <mergeCell ref="B6:L6"/>
    <mergeCell ref="B1:L1"/>
    <mergeCell ref="B2:L2"/>
    <mergeCell ref="B3:L3"/>
    <mergeCell ref="B4:L4"/>
    <mergeCell ref="B5:L5"/>
    <mergeCell ref="G18:H18"/>
    <mergeCell ref="B7:L7"/>
    <mergeCell ref="B8:L8"/>
    <mergeCell ref="F9:G9"/>
    <mergeCell ref="G10:H10"/>
    <mergeCell ref="G11:H11"/>
    <mergeCell ref="G12:H12"/>
    <mergeCell ref="G13:H13"/>
    <mergeCell ref="G14:H14"/>
    <mergeCell ref="G15:H15"/>
    <mergeCell ref="G16:H16"/>
    <mergeCell ref="G17:H17"/>
    <mergeCell ref="B37:L37"/>
    <mergeCell ref="B26:C26"/>
    <mergeCell ref="E26:G26"/>
    <mergeCell ref="J26:L26"/>
    <mergeCell ref="B30:C30"/>
    <mergeCell ref="E30:G30"/>
    <mergeCell ref="J30:L30"/>
    <mergeCell ref="B31:C31"/>
    <mergeCell ref="E31:G31"/>
    <mergeCell ref="J31:L31"/>
    <mergeCell ref="B35:L35"/>
    <mergeCell ref="B36:L36"/>
    <mergeCell ref="J25:L25"/>
    <mergeCell ref="G22:H22"/>
    <mergeCell ref="G23:H23"/>
    <mergeCell ref="B25:C25"/>
    <mergeCell ref="E25:G25"/>
    <mergeCell ref="G24:H24"/>
  </mergeCells>
  <pageMargins left="0.70866141732283472" right="0.70866141732283472" top="0.74803149606299213" bottom="0.74803149606299213" header="0.31496062992125984" footer="0.31496062992125984"/>
  <pageSetup paperSize="9" scale="7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T.C. TARİHİ 1. GRUP</vt:lpstr>
      <vt:lpstr>T.C. TARİHİ 2. GRUP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2016-02-17T07:44:55Z</dcterms:modified>
</cp:coreProperties>
</file>