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570" windowHeight="8175"/>
  </bookViews>
  <sheets>
    <sheet name="T.C. TARİHİ 1. GRUP" sheetId="28" r:id="rId1"/>
  </sheets>
  <calcPr calcId="152511"/>
</workbook>
</file>

<file path=xl/calcChain.xml><?xml version="1.0" encoding="utf-8"?>
<calcChain xmlns="http://schemas.openxmlformats.org/spreadsheetml/2006/main">
  <c r="AN12" i="28" l="1"/>
  <c r="AN13" i="28"/>
  <c r="AN14" i="28"/>
  <c r="AN15" i="28"/>
  <c r="AN16" i="28"/>
  <c r="AN17" i="28"/>
  <c r="AN18" i="28"/>
  <c r="AN19" i="28"/>
  <c r="AN20" i="28"/>
  <c r="AN21" i="28"/>
  <c r="AN22" i="28"/>
  <c r="AN23" i="28"/>
  <c r="AN24" i="28"/>
  <c r="AN25" i="28"/>
  <c r="AN26" i="28"/>
  <c r="AN27" i="28"/>
  <c r="AN11" i="28"/>
  <c r="AM27" i="28" l="1"/>
  <c r="AK27" i="28"/>
  <c r="AH27" i="28"/>
  <c r="AE27" i="28"/>
  <c r="AB27" i="28"/>
  <c r="Y27" i="28"/>
  <c r="V27" i="28"/>
  <c r="S27" i="28"/>
  <c r="O27" i="28"/>
  <c r="N27" i="28"/>
  <c r="K27" i="28"/>
  <c r="J27" i="28"/>
  <c r="D27" i="28"/>
  <c r="AM26" i="28"/>
  <c r="AK26" i="28"/>
  <c r="AH26" i="28"/>
  <c r="AE26" i="28"/>
  <c r="AB26" i="28"/>
  <c r="Y26" i="28"/>
  <c r="V26" i="28"/>
  <c r="S26" i="28"/>
  <c r="AL26" i="28" s="1"/>
  <c r="P26" i="28" s="1"/>
  <c r="N26" i="28"/>
  <c r="K26" i="28"/>
  <c r="J26" i="28"/>
  <c r="D26" i="28"/>
  <c r="AM25" i="28"/>
  <c r="AK25" i="28"/>
  <c r="AH25" i="28"/>
  <c r="AE25" i="28"/>
  <c r="AB25" i="28"/>
  <c r="Y25" i="28"/>
  <c r="V25" i="28"/>
  <c r="S25" i="28"/>
  <c r="O25" i="28"/>
  <c r="N25" i="28"/>
  <c r="K25" i="28"/>
  <c r="J25" i="28"/>
  <c r="D25" i="28"/>
  <c r="AM24" i="28"/>
  <c r="AK24" i="28"/>
  <c r="AH24" i="28"/>
  <c r="AE24" i="28"/>
  <c r="AB24" i="28"/>
  <c r="Y24" i="28"/>
  <c r="V24" i="28"/>
  <c r="S24" i="28"/>
  <c r="O24" i="28"/>
  <c r="N24" i="28"/>
  <c r="K24" i="28"/>
  <c r="J24" i="28"/>
  <c r="D24" i="28"/>
  <c r="AM23" i="28"/>
  <c r="J23" i="28" s="1"/>
  <c r="AK23" i="28"/>
  <c r="AH23" i="28"/>
  <c r="AE23" i="28"/>
  <c r="AB23" i="28"/>
  <c r="Y23" i="28"/>
  <c r="V23" i="28"/>
  <c r="S23" i="28"/>
  <c r="O23" i="28"/>
  <c r="N23" i="28"/>
  <c r="D23" i="28"/>
  <c r="AM22" i="28"/>
  <c r="J22" i="28" s="1"/>
  <c r="AK22" i="28"/>
  <c r="AH22" i="28"/>
  <c r="AE22" i="28"/>
  <c r="AB22" i="28"/>
  <c r="Y22" i="28"/>
  <c r="V22" i="28"/>
  <c r="AL22" i="28" s="1"/>
  <c r="P22" i="28" s="1"/>
  <c r="K22" i="28" s="1"/>
  <c r="S22" i="28"/>
  <c r="O22" i="28"/>
  <c r="N22" i="28"/>
  <c r="D22" i="28"/>
  <c r="AM21" i="28"/>
  <c r="J21" i="28" s="1"/>
  <c r="AK21" i="28"/>
  <c r="AH21" i="28"/>
  <c r="AE21" i="28"/>
  <c r="AB21" i="28"/>
  <c r="Y21" i="28"/>
  <c r="V21" i="28"/>
  <c r="S21" i="28"/>
  <c r="O21" i="28"/>
  <c r="N21" i="28"/>
  <c r="D21" i="28"/>
  <c r="AK20" i="28"/>
  <c r="AH20" i="28"/>
  <c r="AE20" i="28"/>
  <c r="AB20" i="28"/>
  <c r="Y20" i="28"/>
  <c r="V20" i="28"/>
  <c r="S20" i="28"/>
  <c r="O20" i="28"/>
  <c r="N20" i="28"/>
  <c r="D20" i="28"/>
  <c r="AM19" i="28"/>
  <c r="J19" i="28" s="1"/>
  <c r="AK19" i="28"/>
  <c r="AH19" i="28"/>
  <c r="AE19" i="28"/>
  <c r="AB19" i="28"/>
  <c r="Y19" i="28"/>
  <c r="V19" i="28"/>
  <c r="S19" i="28"/>
  <c r="O19" i="28"/>
  <c r="N19" i="28"/>
  <c r="D19" i="28"/>
  <c r="AK18" i="28"/>
  <c r="AH18" i="28"/>
  <c r="AE18" i="28"/>
  <c r="AB18" i="28"/>
  <c r="Y18" i="28"/>
  <c r="V18" i="28"/>
  <c r="S18" i="28"/>
  <c r="O18" i="28"/>
  <c r="D18" i="28" s="1"/>
  <c r="N18" i="28"/>
  <c r="AK17" i="28"/>
  <c r="AH17" i="28"/>
  <c r="AE17" i="28"/>
  <c r="AB17" i="28"/>
  <c r="Y17" i="28"/>
  <c r="V17" i="28"/>
  <c r="S17" i="28"/>
  <c r="O17" i="28"/>
  <c r="N17" i="28"/>
  <c r="AK16" i="28"/>
  <c r="AH16" i="28"/>
  <c r="AE16" i="28"/>
  <c r="AB16" i="28"/>
  <c r="Y16" i="28"/>
  <c r="V16" i="28"/>
  <c r="S16" i="28"/>
  <c r="O16" i="28"/>
  <c r="D16" i="28" s="1"/>
  <c r="N16" i="28"/>
  <c r="AK15" i="28"/>
  <c r="AH15" i="28"/>
  <c r="AE15" i="28"/>
  <c r="AB15" i="28"/>
  <c r="Y15" i="28"/>
  <c r="V15" i="28"/>
  <c r="S15" i="28"/>
  <c r="O15" i="28"/>
  <c r="D15" i="28" s="1"/>
  <c r="N15" i="28"/>
  <c r="AK14" i="28"/>
  <c r="AH14" i="28"/>
  <c r="AE14" i="28"/>
  <c r="AB14" i="28"/>
  <c r="Y14" i="28"/>
  <c r="V14" i="28"/>
  <c r="S14" i="28"/>
  <c r="O14" i="28"/>
  <c r="D14" i="28" s="1"/>
  <c r="N14" i="28"/>
  <c r="AK13" i="28"/>
  <c r="AH13" i="28"/>
  <c r="AE13" i="28"/>
  <c r="AB13" i="28"/>
  <c r="Y13" i="28"/>
  <c r="V13" i="28"/>
  <c r="S13" i="28"/>
  <c r="O13" i="28"/>
  <c r="D13" i="28" s="1"/>
  <c r="N13" i="28"/>
  <c r="AK12" i="28"/>
  <c r="AH12" i="28"/>
  <c r="AE12" i="28"/>
  <c r="AB12" i="28"/>
  <c r="Y12" i="28"/>
  <c r="V12" i="28"/>
  <c r="S12" i="28"/>
  <c r="O12" i="28"/>
  <c r="D12" i="28" s="1"/>
  <c r="N12" i="28"/>
  <c r="AK11" i="28"/>
  <c r="AH11" i="28"/>
  <c r="AE11" i="28"/>
  <c r="AB11" i="28"/>
  <c r="Y11" i="28"/>
  <c r="V11" i="28"/>
  <c r="S11" i="28"/>
  <c r="O11" i="28"/>
  <c r="D11" i="28" s="1"/>
  <c r="N11" i="28"/>
  <c r="AL27" i="28" l="1"/>
  <c r="P27" i="28" s="1"/>
  <c r="AL25" i="28"/>
  <c r="P25" i="28" s="1"/>
  <c r="AL24" i="28"/>
  <c r="P24" i="28" s="1"/>
  <c r="AL19" i="28"/>
  <c r="P19" i="28" s="1"/>
  <c r="K19" i="28" s="1"/>
  <c r="AL23" i="28"/>
  <c r="P23" i="28" s="1"/>
  <c r="K23" i="28" s="1"/>
  <c r="AL13" i="28"/>
  <c r="AL15" i="28"/>
  <c r="AL21" i="28"/>
  <c r="AL17" i="28"/>
  <c r="P17" i="28" s="1"/>
  <c r="AL20" i="28"/>
  <c r="AL18" i="28"/>
  <c r="P21" i="28"/>
  <c r="K21" i="28" s="1"/>
  <c r="P20" i="28"/>
  <c r="K20" i="28" s="1"/>
  <c r="AL16" i="28"/>
  <c r="P16" i="28" s="1"/>
  <c r="K16" i="28" s="1"/>
  <c r="AL14" i="28"/>
  <c r="P14" i="28" s="1"/>
  <c r="K14" i="28" s="1"/>
  <c r="AL12" i="28"/>
  <c r="P12" i="28" s="1"/>
  <c r="K12" i="28" s="1"/>
  <c r="AL11" i="28"/>
  <c r="AM17" i="28" l="1"/>
  <c r="P15" i="28"/>
  <c r="K15" i="28" s="1"/>
  <c r="P13" i="28"/>
  <c r="K13" i="28" s="1"/>
  <c r="AM12" i="28"/>
  <c r="J12" i="28" s="1"/>
  <c r="AM20" i="28"/>
  <c r="J20" i="28" s="1"/>
  <c r="P18" i="28"/>
  <c r="K18" i="28" s="1"/>
  <c r="AM18" i="28"/>
  <c r="J18" i="28" s="1"/>
  <c r="AM16" i="28"/>
  <c r="J16" i="28" s="1"/>
  <c r="AM14" i="28"/>
  <c r="J14" i="28" s="1"/>
  <c r="P11" i="28"/>
  <c r="K11" i="28" s="1"/>
  <c r="AM15" i="28" l="1"/>
  <c r="J15" i="28" s="1"/>
  <c r="AM13" i="28"/>
  <c r="J13" i="28" s="1"/>
  <c r="AM11" i="28"/>
  <c r="J11" i="28" s="1"/>
</calcChain>
</file>

<file path=xl/sharedStrings.xml><?xml version="1.0" encoding="utf-8"?>
<sst xmlns="http://schemas.openxmlformats.org/spreadsheetml/2006/main" count="223" uniqueCount="55">
  <si>
    <t>T.C.</t>
  </si>
  <si>
    <t>SAKARYA ÜNİVERSİTESİ</t>
  </si>
  <si>
    <t>SOSYAL BİLİMLER ENSTİTÜSÜ</t>
  </si>
  <si>
    <t xml:space="preserve"> 1. GRUP</t>
  </si>
  <si>
    <t>NUMARASI</t>
  </si>
  <si>
    <t>ADI SOYADI</t>
  </si>
  <si>
    <t>MEVCUT KREDİSİ</t>
  </si>
  <si>
    <t>PROJE DAHİL KREDİ</t>
  </si>
  <si>
    <t>AĞIRLIKLI NOT ORT.</t>
  </si>
  <si>
    <t>DANIŞMANI</t>
  </si>
  <si>
    <t>PROJE</t>
  </si>
  <si>
    <t>YETERLİK</t>
  </si>
  <si>
    <t>G.A. NOT ORTALAMA</t>
  </si>
  <si>
    <t>toplam</t>
  </si>
  <si>
    <t>90-100</t>
  </si>
  <si>
    <t>85-89</t>
  </si>
  <si>
    <t>80-84</t>
  </si>
  <si>
    <t>75-79</t>
  </si>
  <si>
    <t>65-74</t>
  </si>
  <si>
    <t>58-64</t>
  </si>
  <si>
    <t>50-57</t>
  </si>
  <si>
    <t>49 -</t>
  </si>
  <si>
    <t>GİRMEDİ</t>
  </si>
  <si>
    <t xml:space="preserve"> </t>
  </si>
  <si>
    <t>JÜRİ</t>
  </si>
  <si>
    <t>UZAKTAN EĞİTİM TÜRKİYE CUMHURİYETİ TARİHİ TEZSİZ YÜKSEK LİSANS</t>
  </si>
  <si>
    <t>Prof. Dr. Enis ŞAHİN</t>
  </si>
  <si>
    <t>Doç. Dr. Safiye KIRANLAR</t>
  </si>
  <si>
    <t>Yrd. Doç. Dr. Fikrettin YAVUZ</t>
  </si>
  <si>
    <t>YEDEK JÜRİ</t>
  </si>
  <si>
    <t>Doç. Dr. SAFİYE KIRANLAR</t>
  </si>
  <si>
    <t>2014-2015 / BAHAR YARIYILI SONU</t>
  </si>
  <si>
    <t>PROJE SAVUNMA SINAVI BAŞARI LİSTESİ</t>
  </si>
  <si>
    <r>
      <t xml:space="preserve">                     </t>
    </r>
    <r>
      <rPr>
        <b/>
        <sz val="12"/>
        <color theme="1"/>
        <rFont val="Times New Roman"/>
        <family val="1"/>
        <charset val="162"/>
      </rPr>
      <t xml:space="preserve">    1. GRUP</t>
    </r>
  </si>
  <si>
    <t xml:space="preserve">Not:1) Öğrencinin danışmanı Proje Savunma Sınavına girmek zorundadır.          
</t>
  </si>
  <si>
    <t xml:space="preserve">(2) Proje Savunma sınavı aşağıdaki esaslara göre yürütülür: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öğrencilerin, öğrencilik haklarından yararlandırılmaksızın, proje hazırlama hakkı verilerek öğrencilik statüsü devam eder.
</t>
  </si>
  <si>
    <t>1360E39502</t>
  </si>
  <si>
    <t>Ahmet KAYAKIRAN</t>
  </si>
  <si>
    <t>1260E39504</t>
  </si>
  <si>
    <t>1060E39016</t>
  </si>
  <si>
    <t>1360E39518</t>
  </si>
  <si>
    <t>1260E39004</t>
  </si>
  <si>
    <t>1260E39520</t>
  </si>
  <si>
    <t>AÇIKLMA</t>
  </si>
  <si>
    <t>DERSTEN BAŞARISIZ</t>
  </si>
  <si>
    <t>Yrd. Doç. Dr. Mustafa SARI</t>
  </si>
  <si>
    <t>Not:2) PROJE SAVUNMA SINAVINDA EN AZ GEÇER NOT 65 (CC) DİR.</t>
  </si>
  <si>
    <t xml:space="preserve">                      1. GRUP</t>
  </si>
  <si>
    <t>EMRAH CAN</t>
  </si>
  <si>
    <t>ADEM YETER</t>
  </si>
  <si>
    <t>ÖZCAN KORKMAZ</t>
  </si>
  <si>
    <t>KEMAL METİNOĞLU</t>
  </si>
  <si>
    <t>GÖKHAN ÖZTÜRK</t>
  </si>
  <si>
    <t>AKTS EKSİK</t>
  </si>
  <si>
    <t>GR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</si>
</sst>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1"/>
      <color theme="1"/>
      <name val="Calibri"/>
      <family val="2"/>
      <charset val="162"/>
      <scheme val="minor"/>
    </font>
    <font>
      <b/>
      <sz val="11"/>
      <color theme="1"/>
      <name val="Times New Roman"/>
      <family val="1"/>
      <charset val="162"/>
    </font>
    <font>
      <sz val="10"/>
      <color theme="1"/>
      <name val="Times New Roman"/>
      <family val="1"/>
      <charset val="162"/>
    </font>
    <font>
      <b/>
      <sz val="10"/>
      <color theme="1"/>
      <name val="Times New Roman"/>
      <family val="1"/>
      <charset val="162"/>
    </font>
    <font>
      <sz val="9"/>
      <color theme="1"/>
      <name val="Times New Roman"/>
      <family val="1"/>
      <charset val="162"/>
    </font>
    <font>
      <sz val="10"/>
      <color rgb="FFFF0000"/>
      <name val="Times New Roman"/>
      <family val="1"/>
      <charset val="162"/>
    </font>
    <font>
      <sz val="9"/>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rgb="FF00B0F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1">
    <xf numFmtId="0" fontId="0" fillId="0" borderId="0" xfId="0"/>
    <xf numFmtId="0" fontId="2" fillId="0" borderId="0" xfId="0" applyFont="1" applyProtection="1">
      <protection hidden="1"/>
    </xf>
    <xf numFmtId="0" fontId="2" fillId="0" borderId="0" xfId="0" applyFont="1"/>
    <xf numFmtId="0" fontId="3" fillId="0" borderId="0" xfId="0" applyFont="1" applyProtection="1">
      <protection hidden="1"/>
    </xf>
    <xf numFmtId="0" fontId="2" fillId="0" borderId="4" xfId="0" applyFont="1" applyBorder="1" applyAlignment="1" applyProtection="1">
      <alignment horizontal="center"/>
      <protection hidden="1"/>
    </xf>
    <xf numFmtId="0" fontId="2" fillId="0" borderId="0" xfId="0" applyFont="1" applyBorder="1" applyProtection="1">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horizontal="center" vertical="center"/>
      <protection hidden="1"/>
    </xf>
    <xf numFmtId="0" fontId="2" fillId="0" borderId="5" xfId="0" applyFont="1" applyBorder="1" applyAlignment="1" applyProtection="1">
      <alignment horizontal="center"/>
      <protection hidden="1"/>
    </xf>
    <xf numFmtId="0" fontId="3" fillId="0" borderId="0" xfId="0" applyFont="1" applyBorder="1" applyProtection="1">
      <protection hidden="1"/>
    </xf>
    <xf numFmtId="164" fontId="5" fillId="2" borderId="6"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vertical="center" wrapText="1"/>
      <protection hidden="1"/>
    </xf>
    <xf numFmtId="0" fontId="3" fillId="2" borderId="0" xfId="0" applyFont="1" applyFill="1" applyBorder="1" applyProtection="1">
      <protection hidden="1"/>
    </xf>
    <xf numFmtId="0" fontId="3" fillId="3" borderId="0" xfId="0" applyFont="1" applyFill="1" applyBorder="1" applyProtection="1">
      <protection hidden="1"/>
    </xf>
    <xf numFmtId="0" fontId="6" fillId="0" borderId="0" xfId="0" applyFont="1" applyFill="1" applyBorder="1" applyAlignment="1" applyProtection="1">
      <alignment horizontal="center" vertical="center" wrapText="1"/>
      <protection hidden="1"/>
    </xf>
    <xf numFmtId="0" fontId="3" fillId="0" borderId="0" xfId="0" applyFont="1" applyFill="1" applyBorder="1" applyProtection="1">
      <protection hidden="1"/>
    </xf>
    <xf numFmtId="164" fontId="3" fillId="4" borderId="0" xfId="0" applyNumberFormat="1" applyFont="1" applyFill="1" applyBorder="1" applyProtection="1">
      <protection hidden="1"/>
    </xf>
    <xf numFmtId="0" fontId="3" fillId="0" borderId="0" xfId="0" applyFont="1" applyFill="1" applyProtection="1">
      <protection hidden="1"/>
    </xf>
    <xf numFmtId="0" fontId="7" fillId="0" borderId="0" xfId="0" applyFont="1" applyFill="1" applyProtection="1">
      <protection hidden="1"/>
    </xf>
    <xf numFmtId="0" fontId="4" fillId="0" borderId="8" xfId="0" applyFont="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11" fontId="10" fillId="2" borderId="6" xfId="0" applyNumberFormat="1" applyFont="1" applyFill="1" applyBorder="1" applyAlignment="1">
      <alignment horizontal="center" vertical="center"/>
    </xf>
    <xf numFmtId="0" fontId="10" fillId="2" borderId="6" xfId="0" applyFont="1" applyFill="1" applyBorder="1" applyAlignment="1">
      <alignment horizontal="left" vertical="center"/>
    </xf>
    <xf numFmtId="0" fontId="10" fillId="2" borderId="6"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wrapText="1"/>
      <protection hidden="1"/>
    </xf>
    <xf numFmtId="0" fontId="5" fillId="2" borderId="9" xfId="0" applyNumberFormat="1"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164" fontId="5" fillId="2" borderId="7" xfId="0" applyNumberFormat="1" applyFont="1" applyFill="1" applyBorder="1" applyAlignment="1" applyProtection="1">
      <alignment horizontal="center" vertical="center"/>
      <protection hidden="1"/>
    </xf>
    <xf numFmtId="0" fontId="5" fillId="2" borderId="6" xfId="0" applyNumberFormat="1" applyFont="1" applyFill="1" applyBorder="1" applyAlignment="1" applyProtection="1">
      <alignment horizontal="center" vertical="center" wrapText="1"/>
      <protection hidden="1"/>
    </xf>
    <xf numFmtId="0" fontId="5" fillId="2" borderId="10" xfId="0" applyNumberFormat="1"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0" borderId="4"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5" xfId="0" applyFont="1" applyBorder="1" applyAlignment="1" applyProtection="1">
      <alignment horizontal="center"/>
      <protection hidden="1"/>
    </xf>
    <xf numFmtId="0" fontId="8" fillId="2" borderId="0"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10" fillId="2" borderId="6" xfId="0" applyFont="1" applyFill="1" applyBorder="1" applyAlignment="1">
      <alignment horizontal="left" vertical="center"/>
    </xf>
    <xf numFmtId="11" fontId="10" fillId="3" borderId="6" xfId="0" applyNumberFormat="1" applyFont="1" applyFill="1" applyBorder="1" applyAlignment="1">
      <alignment horizontal="center" vertical="center"/>
    </xf>
    <xf numFmtId="0" fontId="10" fillId="3" borderId="6"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wrapText="1"/>
      <protection hidden="1"/>
    </xf>
    <xf numFmtId="0" fontId="5" fillId="3" borderId="6" xfId="0" applyNumberFormat="1" applyFont="1" applyFill="1" applyBorder="1" applyAlignment="1" applyProtection="1">
      <alignment horizontal="center" vertical="center" wrapText="1"/>
      <protection hidden="1"/>
    </xf>
    <xf numFmtId="164" fontId="5" fillId="3" borderId="6" xfId="0" applyNumberFormat="1" applyFont="1" applyFill="1" applyBorder="1" applyAlignment="1" applyProtection="1">
      <alignment horizontal="center"/>
      <protection hidden="1"/>
    </xf>
    <xf numFmtId="164" fontId="5" fillId="3" borderId="7" xfId="0" applyNumberFormat="1" applyFont="1" applyFill="1" applyBorder="1" applyAlignment="1" applyProtection="1">
      <alignment horizontal="center" vertical="center"/>
      <protection hidden="1"/>
    </xf>
    <xf numFmtId="0" fontId="2" fillId="0" borderId="12" xfId="0" applyFont="1" applyBorder="1" applyAlignment="1" applyProtection="1">
      <protection hidden="1"/>
    </xf>
    <xf numFmtId="0" fontId="10" fillId="2" borderId="10" xfId="0" applyFont="1" applyFill="1" applyBorder="1" applyAlignment="1">
      <alignment horizontal="left" vertical="center"/>
    </xf>
    <xf numFmtId="0" fontId="10" fillId="2" borderId="6" xfId="0" applyFont="1" applyFill="1" applyBorder="1" applyAlignment="1">
      <alignment horizontal="left" vertical="center"/>
    </xf>
    <xf numFmtId="0" fontId="9" fillId="0" borderId="0" xfId="0" applyFont="1" applyFill="1" applyBorder="1" applyAlignment="1" applyProtection="1">
      <alignment horizontal="center" vertical="center"/>
      <protection hidden="1"/>
    </xf>
    <xf numFmtId="0" fontId="4" fillId="0" borderId="8" xfId="0" applyFont="1" applyBorder="1" applyAlignment="1" applyProtection="1">
      <alignment horizontal="center" vertical="center" wrapText="1"/>
      <protection hidden="1"/>
    </xf>
    <xf numFmtId="0" fontId="10" fillId="2" borderId="9" xfId="0" applyFont="1" applyFill="1" applyBorder="1" applyAlignment="1">
      <alignment horizontal="left" vertical="center"/>
    </xf>
    <xf numFmtId="0" fontId="8" fillId="0" borderId="0" xfId="0" applyFont="1" applyBorder="1" applyAlignment="1" applyProtection="1">
      <alignment horizontal="center"/>
      <protection hidden="1"/>
    </xf>
    <xf numFmtId="0" fontId="10" fillId="3" borderId="6" xfId="0" applyFont="1" applyFill="1" applyBorder="1" applyAlignment="1">
      <alignment horizontal="left" vertical="center"/>
    </xf>
    <xf numFmtId="164" fontId="13" fillId="2" borderId="6" xfId="0" applyNumberFormat="1" applyFont="1" applyFill="1" applyBorder="1" applyAlignment="1" applyProtection="1">
      <alignment horizontal="center"/>
      <protection hidden="1"/>
    </xf>
    <xf numFmtId="0" fontId="12" fillId="3" borderId="6" xfId="0" applyFont="1" applyFill="1" applyBorder="1" applyAlignment="1">
      <alignment horizontal="left" vertical="center"/>
    </xf>
    <xf numFmtId="0" fontId="10" fillId="3" borderId="6" xfId="0" applyFont="1" applyFill="1" applyBorder="1" applyAlignment="1">
      <alignment horizontal="left" vertical="center"/>
    </xf>
    <xf numFmtId="0" fontId="10" fillId="3" borderId="9" xfId="0" applyFont="1" applyFill="1" applyBorder="1" applyAlignment="1">
      <alignment horizontal="left" vertical="center"/>
    </xf>
    <xf numFmtId="0" fontId="10" fillId="3" borderId="6" xfId="0" applyFont="1" applyFill="1" applyBorder="1" applyAlignment="1">
      <alignment horizontal="left" vertical="center"/>
    </xf>
    <xf numFmtId="0" fontId="1" fillId="0" borderId="12" xfId="0" applyFont="1" applyBorder="1" applyAlignment="1" applyProtection="1">
      <alignment horizontal="left"/>
      <protection hidden="1"/>
    </xf>
    <xf numFmtId="0" fontId="2" fillId="0" borderId="12" xfId="0" applyFont="1" applyBorder="1" applyAlignment="1" applyProtection="1">
      <alignment horizontal="left"/>
      <protection hidden="1"/>
    </xf>
    <xf numFmtId="0" fontId="10" fillId="2" borderId="10" xfId="0" applyFont="1" applyFill="1" applyBorder="1" applyAlignment="1">
      <alignment horizontal="left" vertical="center"/>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10" fillId="2" borderId="6" xfId="0" applyFont="1" applyFill="1" applyBorder="1" applyAlignment="1">
      <alignment horizontal="left" vertical="center"/>
    </xf>
    <xf numFmtId="0" fontId="10" fillId="3" borderId="6" xfId="0" applyFont="1" applyFill="1" applyBorder="1" applyAlignment="1">
      <alignment horizontal="left" vertical="center"/>
    </xf>
    <xf numFmtId="0" fontId="9" fillId="0" borderId="1"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protection hidden="1"/>
    </xf>
    <xf numFmtId="0" fontId="8" fillId="5"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protection locked="0"/>
    </xf>
    <xf numFmtId="0" fontId="8" fillId="5" borderId="5" xfId="0" applyFont="1" applyFill="1" applyBorder="1" applyAlignment="1" applyProtection="1">
      <alignment horizontal="center"/>
      <protection locked="0"/>
    </xf>
    <xf numFmtId="14" fontId="9" fillId="0" borderId="4" xfId="0" applyNumberFormat="1" applyFont="1" applyFill="1" applyBorder="1" applyAlignment="1" applyProtection="1">
      <alignment horizontal="center" vertical="center"/>
      <protection locked="0"/>
    </xf>
    <xf numFmtId="14" fontId="9" fillId="0" borderId="0" xfId="0" applyNumberFormat="1" applyFont="1" applyFill="1" applyBorder="1" applyAlignment="1" applyProtection="1">
      <alignment horizontal="center" vertical="center"/>
      <protection locked="0"/>
    </xf>
    <xf numFmtId="14" fontId="9" fillId="0" borderId="5" xfId="0" applyNumberFormat="1" applyFont="1" applyFill="1" applyBorder="1" applyAlignment="1" applyProtection="1">
      <alignment horizontal="center" vertical="center"/>
      <protection locked="0"/>
    </xf>
    <xf numFmtId="0" fontId="4" fillId="0" borderId="8" xfId="0" applyFont="1" applyBorder="1" applyAlignment="1" applyProtection="1">
      <alignment horizontal="center" vertical="center" wrapText="1"/>
      <protection hidden="1"/>
    </xf>
    <xf numFmtId="0" fontId="0" fillId="0" borderId="8" xfId="0" applyBorder="1"/>
    <xf numFmtId="0" fontId="10" fillId="2" borderId="9" xfId="0" applyFont="1" applyFill="1" applyBorder="1" applyAlignment="1">
      <alignment horizontal="left" vertical="center"/>
    </xf>
    <xf numFmtId="0" fontId="10" fillId="3" borderId="9" xfId="0" applyFont="1" applyFill="1" applyBorder="1" applyAlignment="1">
      <alignment horizontal="left" vertical="center"/>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8" fillId="2" borderId="0" xfId="0"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2" borderId="5" xfId="0" applyFont="1" applyFill="1" applyBorder="1" applyAlignment="1" applyProtection="1">
      <alignment horizontal="center"/>
      <protection locked="0"/>
    </xf>
    <xf numFmtId="0" fontId="14" fillId="6" borderId="4" xfId="0" applyFont="1" applyFill="1" applyBorder="1" applyAlignment="1">
      <alignment horizontal="left" vertical="top" wrapText="1"/>
    </xf>
    <xf numFmtId="0" fontId="14" fillId="6" borderId="0" xfId="0" applyFont="1" applyFill="1" applyBorder="1" applyAlignment="1">
      <alignment horizontal="left" vertical="top" wrapText="1"/>
    </xf>
    <xf numFmtId="0" fontId="14" fillId="6" borderId="5"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28587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28587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28587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28587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28587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285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tabSelected="1" workbookViewId="0">
      <selection activeCell="F18" sqref="F18:G18"/>
    </sheetView>
  </sheetViews>
  <sheetFormatPr defaultRowHeight="15" x14ac:dyDescent="0.25"/>
  <cols>
    <col min="1" max="1" width="15.140625" customWidth="1"/>
    <col min="2" max="2" width="20.140625" customWidth="1"/>
    <col min="3" max="3" width="9.140625" customWidth="1"/>
    <col min="4" max="4" width="13.28515625" customWidth="1"/>
    <col min="5" max="5" width="12.85546875" customWidth="1"/>
    <col min="6" max="6" width="33" customWidth="1"/>
    <col min="7" max="7" width="0.85546875" hidden="1" customWidth="1"/>
    <col min="8" max="8" width="17.85546875" customWidth="1"/>
    <col min="9" max="9" width="10.42578125" customWidth="1"/>
    <col min="10" max="10" width="27.5703125" hidden="1" customWidth="1"/>
    <col min="11" max="11" width="18.28515625" customWidth="1"/>
    <col min="12" max="12" width="9.140625" customWidth="1"/>
    <col min="13" max="38" width="9.140625" hidden="1" customWidth="1"/>
    <col min="39" max="39" width="12.5703125" hidden="1" customWidth="1"/>
    <col min="40" max="51" width="9.140625" hidden="1" customWidth="1"/>
  </cols>
  <sheetData>
    <row r="1" spans="1:52" s="2" customFormat="1" ht="15.75" x14ac:dyDescent="0.25">
      <c r="A1" s="68" t="s">
        <v>0</v>
      </c>
      <c r="B1" s="69"/>
      <c r="C1" s="69"/>
      <c r="D1" s="69"/>
      <c r="E1" s="69"/>
      <c r="F1" s="69"/>
      <c r="G1" s="69"/>
      <c r="H1" s="69"/>
      <c r="I1" s="69"/>
      <c r="J1" s="69"/>
      <c r="K1" s="7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71" t="s">
        <v>1</v>
      </c>
      <c r="B2" s="72"/>
      <c r="C2" s="72"/>
      <c r="D2" s="72"/>
      <c r="E2" s="72"/>
      <c r="F2" s="72"/>
      <c r="G2" s="72"/>
      <c r="H2" s="72"/>
      <c r="I2" s="72"/>
      <c r="J2" s="72"/>
      <c r="K2" s="73"/>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71" t="s">
        <v>2</v>
      </c>
      <c r="B3" s="72"/>
      <c r="C3" s="72"/>
      <c r="D3" s="72"/>
      <c r="E3" s="72"/>
      <c r="F3" s="72"/>
      <c r="G3" s="72"/>
      <c r="H3" s="72"/>
      <c r="I3" s="72"/>
      <c r="J3" s="72"/>
      <c r="K3" s="7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71" t="s">
        <v>31</v>
      </c>
      <c r="B4" s="72"/>
      <c r="C4" s="72"/>
      <c r="D4" s="72"/>
      <c r="E4" s="72"/>
      <c r="F4" s="72"/>
      <c r="G4" s="72"/>
      <c r="H4" s="72"/>
      <c r="I4" s="72"/>
      <c r="J4" s="72"/>
      <c r="K4" s="7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74" t="s">
        <v>25</v>
      </c>
      <c r="B5" s="75"/>
      <c r="C5" s="75"/>
      <c r="D5" s="75"/>
      <c r="E5" s="75"/>
      <c r="F5" s="75"/>
      <c r="G5" s="75"/>
      <c r="H5" s="75"/>
      <c r="I5" s="75"/>
      <c r="J5" s="75"/>
      <c r="K5" s="76"/>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74" t="s">
        <v>32</v>
      </c>
      <c r="B6" s="75"/>
      <c r="C6" s="75"/>
      <c r="D6" s="75"/>
      <c r="E6" s="75"/>
      <c r="F6" s="75"/>
      <c r="G6" s="75"/>
      <c r="H6" s="75"/>
      <c r="I6" s="75"/>
      <c r="J6" s="75"/>
      <c r="K6" s="76"/>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84">
        <v>42182</v>
      </c>
      <c r="B7" s="85"/>
      <c r="C7" s="85"/>
      <c r="D7" s="85"/>
      <c r="E7" s="85"/>
      <c r="F7" s="85"/>
      <c r="G7" s="85"/>
      <c r="H7" s="85"/>
      <c r="I7" s="85"/>
      <c r="J7" s="85"/>
      <c r="K7" s="86"/>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5.75" hidden="1" x14ac:dyDescent="0.25">
      <c r="A8" s="74" t="s">
        <v>3</v>
      </c>
      <c r="B8" s="75"/>
      <c r="C8" s="75"/>
      <c r="D8" s="75"/>
      <c r="E8" s="75"/>
      <c r="F8" s="75"/>
      <c r="G8" s="75"/>
      <c r="H8" s="75"/>
      <c r="I8" s="75"/>
      <c r="J8" s="75"/>
      <c r="K8" s="76"/>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16.5" thickBot="1" x14ac:dyDescent="0.3">
      <c r="A9" s="4"/>
      <c r="B9" s="5"/>
      <c r="C9" s="6"/>
      <c r="D9" s="47" t="s">
        <v>33</v>
      </c>
      <c r="E9" s="60" t="s">
        <v>47</v>
      </c>
      <c r="F9" s="61"/>
      <c r="G9" s="5"/>
      <c r="H9" s="5"/>
      <c r="I9" s="7"/>
      <c r="J9" s="5"/>
      <c r="K9" s="8"/>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1"/>
      <c r="AT9" s="1"/>
      <c r="AU9" s="1"/>
      <c r="AV9" s="1"/>
      <c r="AW9" s="1"/>
      <c r="AX9" s="1"/>
      <c r="AY9" s="1"/>
      <c r="AZ9" s="1"/>
    </row>
    <row r="10" spans="1:52" s="2" customFormat="1" ht="26.25" thickBot="1" x14ac:dyDescent="0.3">
      <c r="A10" s="19" t="s">
        <v>4</v>
      </c>
      <c r="B10" s="19" t="s">
        <v>5</v>
      </c>
      <c r="C10" s="19" t="s">
        <v>6</v>
      </c>
      <c r="D10" s="19" t="s">
        <v>7</v>
      </c>
      <c r="E10" s="19" t="s">
        <v>8</v>
      </c>
      <c r="F10" s="87" t="s">
        <v>9</v>
      </c>
      <c r="G10" s="88"/>
      <c r="H10" s="51" t="s">
        <v>43</v>
      </c>
      <c r="I10" s="19" t="s">
        <v>10</v>
      </c>
      <c r="J10" s="19" t="s">
        <v>11</v>
      </c>
      <c r="K10" s="20" t="s">
        <v>12</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t="s">
        <v>13</v>
      </c>
      <c r="AM10" s="9"/>
      <c r="AN10" s="9"/>
      <c r="AO10" s="9"/>
      <c r="AP10" s="3"/>
      <c r="AQ10" s="3"/>
      <c r="AR10" s="3"/>
      <c r="AS10" s="1"/>
      <c r="AT10" s="1"/>
      <c r="AU10" s="1"/>
      <c r="AV10" s="1"/>
      <c r="AW10" s="1"/>
      <c r="AX10" s="1"/>
      <c r="AY10" s="1"/>
      <c r="AZ10" s="1"/>
    </row>
    <row r="11" spans="1:52" s="2" customFormat="1" ht="20.100000000000001" customHeight="1" x14ac:dyDescent="0.25">
      <c r="A11" s="21" t="s">
        <v>36</v>
      </c>
      <c r="B11" s="22" t="s">
        <v>48</v>
      </c>
      <c r="C11" s="23">
        <v>75</v>
      </c>
      <c r="D11" s="24">
        <f t="shared" ref="D11:D27" si="0">IF(I11=" "," ",O11)</f>
        <v>90</v>
      </c>
      <c r="E11" s="25">
        <v>228</v>
      </c>
      <c r="F11" s="89" t="s">
        <v>26</v>
      </c>
      <c r="G11" s="89"/>
      <c r="H11" s="52"/>
      <c r="I11" s="26">
        <v>95</v>
      </c>
      <c r="J11" s="10" t="str">
        <f>IF(C11=0," ",IF(I11=0," ",IF(I11="GR",AQ11,AM11)))</f>
        <v>YETERLİ</v>
      </c>
      <c r="K11" s="27">
        <f>IF(C11=0," ",IF(I11=0," ",P11))</f>
        <v>3.2</v>
      </c>
      <c r="L11" s="11"/>
      <c r="M11" s="11" t="s">
        <v>14</v>
      </c>
      <c r="N11" s="12">
        <f>IF(I11&lt;90,0,IF(I11&lt;=100,4,0))</f>
        <v>4</v>
      </c>
      <c r="O11" s="13">
        <f>IF(I11=" ",C11,(C11+15))</f>
        <v>90</v>
      </c>
      <c r="P11" s="13">
        <f>IF(I11="BAŞARILI",(E11/O11),IF(I11&gt;0,(((AL11*15)+E11)/O11),E11))</f>
        <v>3.2</v>
      </c>
      <c r="Q11" s="14">
        <v>3.5</v>
      </c>
      <c r="R11" s="14" t="s">
        <v>15</v>
      </c>
      <c r="S11" s="15">
        <f>IF(I11&lt;85,0,IF(I11&lt;=89,3.5,0))</f>
        <v>0</v>
      </c>
      <c r="T11" s="14">
        <v>3</v>
      </c>
      <c r="U11" s="14" t="s">
        <v>16</v>
      </c>
      <c r="V11" s="15">
        <f>IF(I11&lt;80,0,IF(I11&lt;=84,3,0))</f>
        <v>0</v>
      </c>
      <c r="W11" s="14">
        <v>2.5</v>
      </c>
      <c r="X11" s="14" t="s">
        <v>17</v>
      </c>
      <c r="Y11" s="15">
        <f>IF(I11&lt;75,0,IF(I11&lt;=79,2.5,0))</f>
        <v>0</v>
      </c>
      <c r="Z11" s="14">
        <v>2</v>
      </c>
      <c r="AA11" s="14" t="s">
        <v>18</v>
      </c>
      <c r="AB11" s="15">
        <f>IF(I11&lt;65,0,IF(I11&lt;=74,2,0))</f>
        <v>0</v>
      </c>
      <c r="AC11" s="14">
        <v>1.5</v>
      </c>
      <c r="AD11" s="14" t="s">
        <v>19</v>
      </c>
      <c r="AE11" s="15">
        <f>IF(I11&lt;58,0,IF(I11&lt;=64,1.5,0))</f>
        <v>0</v>
      </c>
      <c r="AF11" s="14">
        <v>1</v>
      </c>
      <c r="AG11" s="14" t="s">
        <v>20</v>
      </c>
      <c r="AH11" s="15">
        <f>IF(I11&lt;50,0,IF(I11&lt;=57,1,0))</f>
        <v>0</v>
      </c>
      <c r="AI11" s="14">
        <v>0</v>
      </c>
      <c r="AJ11" s="14" t="s">
        <v>21</v>
      </c>
      <c r="AK11" s="15">
        <f>IF(I11&lt;0,0,IF(I11&lt;=49,0,0))</f>
        <v>0</v>
      </c>
      <c r="AL11" s="15">
        <f>SUM(S11,V11,Y11,AB11,AE11,AH11,AK11,N11)</f>
        <v>4</v>
      </c>
      <c r="AM11" s="16" t="str">
        <f>IF(I11=" "," ",IF(AL11&lt;2,"GİREMEZ(AKTS)",IF(O11&lt;89,"GİREMEZ(AKTS)",IF(P11&gt;=AN11,"YETERLİ","GİREMEZ(ORTALAMA)"))))</f>
        <v>YETERLİ</v>
      </c>
      <c r="AN11" s="15">
        <f>IF(LEFT(A11,1)="0",2,2.5)</f>
        <v>2.5</v>
      </c>
      <c r="AO11" s="15"/>
      <c r="AP11" s="17"/>
      <c r="AQ11" s="17" t="s">
        <v>22</v>
      </c>
      <c r="AR11" s="17"/>
      <c r="AS11" s="18"/>
      <c r="AT11" s="18"/>
      <c r="AU11" s="18"/>
      <c r="AV11" s="18"/>
      <c r="AW11" s="18"/>
      <c r="AX11" s="18"/>
      <c r="AY11" s="18"/>
      <c r="AZ11" s="1"/>
    </row>
    <row r="12" spans="1:52" ht="15.75" x14ac:dyDescent="0.25">
      <c r="A12" s="41" t="s">
        <v>38</v>
      </c>
      <c r="B12" s="57" t="s">
        <v>49</v>
      </c>
      <c r="C12" s="42">
        <v>68</v>
      </c>
      <c r="D12" s="43">
        <f t="shared" si="0"/>
        <v>83</v>
      </c>
      <c r="E12" s="44">
        <v>230</v>
      </c>
      <c r="F12" s="90" t="s">
        <v>26</v>
      </c>
      <c r="G12" s="90"/>
      <c r="H12" s="58" t="s">
        <v>53</v>
      </c>
      <c r="I12" s="43">
        <v>65</v>
      </c>
      <c r="J12" s="45" t="str">
        <f t="shared" ref="J12:J27" si="1">IF(C12=0," ",IF(I12=0," ",IF(I12="GR",AQ12,AM12)))</f>
        <v>GİREMEZ(AKTS)</v>
      </c>
      <c r="K12" s="46">
        <f t="shared" ref="K12:K27" si="2">IF(C12=0," ",IF(I12=0," ",P12))</f>
        <v>3.1325301204819276</v>
      </c>
      <c r="L12" s="11"/>
      <c r="M12" s="11" t="s">
        <v>14</v>
      </c>
      <c r="N12" s="12">
        <f t="shared" ref="N12:N27" si="3">IF(I12&lt;90,0,IF(I12&lt;=100,4,0))</f>
        <v>0</v>
      </c>
      <c r="O12" s="13">
        <f t="shared" ref="O12:O27" si="4">IF(I12=" ",C12,(C12+15))</f>
        <v>83</v>
      </c>
      <c r="P12" s="13">
        <f t="shared" ref="P12:P27" si="5">IF(I12="BAŞARILI",(E12/O12),IF(I12&gt;0,(((AL12*15)+E12)/O12),E12))</f>
        <v>3.1325301204819276</v>
      </c>
      <c r="Q12" s="14">
        <v>3.5</v>
      </c>
      <c r="R12" s="14" t="s">
        <v>15</v>
      </c>
      <c r="S12" s="15">
        <f t="shared" ref="S12:S27" si="6">IF(I12&lt;85,0,IF(I12&lt;=89,3.5,0))</f>
        <v>0</v>
      </c>
      <c r="T12" s="14">
        <v>3</v>
      </c>
      <c r="U12" s="14" t="s">
        <v>16</v>
      </c>
      <c r="V12" s="15">
        <f t="shared" ref="V12:V27" si="7">IF(I12&lt;80,0,IF(I12&lt;=84,3,0))</f>
        <v>0</v>
      </c>
      <c r="W12" s="14">
        <v>2.5</v>
      </c>
      <c r="X12" s="14" t="s">
        <v>17</v>
      </c>
      <c r="Y12" s="15">
        <f t="shared" ref="Y12:Y27" si="8">IF(I12&lt;75,0,IF(I12&lt;=79,2.5,0))</f>
        <v>0</v>
      </c>
      <c r="Z12" s="14">
        <v>2</v>
      </c>
      <c r="AA12" s="14" t="s">
        <v>18</v>
      </c>
      <c r="AB12" s="15">
        <f t="shared" ref="AB12:AB27" si="9">IF(I12&lt;65,0,IF(I12&lt;=74,2,0))</f>
        <v>2</v>
      </c>
      <c r="AC12" s="14">
        <v>1.5</v>
      </c>
      <c r="AD12" s="14" t="s">
        <v>19</v>
      </c>
      <c r="AE12" s="15">
        <f t="shared" ref="AE12:AE27" si="10">IF(I12&lt;58,0,IF(I12&lt;=64,1.5,0))</f>
        <v>0</v>
      </c>
      <c r="AF12" s="14">
        <v>1</v>
      </c>
      <c r="AG12" s="14" t="s">
        <v>20</v>
      </c>
      <c r="AH12" s="15">
        <f t="shared" ref="AH12:AH27" si="11">IF(I12&lt;50,0,IF(I12&lt;=57,1,0))</f>
        <v>0</v>
      </c>
      <c r="AI12" s="14">
        <v>0</v>
      </c>
      <c r="AJ12" s="14" t="s">
        <v>21</v>
      </c>
      <c r="AK12" s="15">
        <f t="shared" ref="AK12:AK27" si="12">IF(I12&lt;0,0,IF(I12&lt;=49,0,0))</f>
        <v>0</v>
      </c>
      <c r="AL12" s="15">
        <f t="shared" ref="AL12:AL27" si="13">SUM(S12,V12,Y12,AB12,AE12,AH12,AK12,N12)</f>
        <v>2</v>
      </c>
      <c r="AM12" s="16" t="str">
        <f t="shared" ref="AM12:AM27" si="14">IF(I12=" "," ",IF(AL12&lt;2,"GİREMEZ(AKTS)",IF(O12&lt;89,"GİREMEZ(AKTS)",IF(P12&gt;=AN12,"YETERLİ","GİREMEZ(ORTALAMA)"))))</f>
        <v>GİREMEZ(AKTS)</v>
      </c>
      <c r="AN12" s="15">
        <f t="shared" ref="AN12:AN27" si="15">IF(LEFT(A12,1)="0",2,2.5)</f>
        <v>2.5</v>
      </c>
      <c r="AQ12" s="17" t="s">
        <v>22</v>
      </c>
    </row>
    <row r="13" spans="1:52" ht="15.75" x14ac:dyDescent="0.25">
      <c r="A13" s="21" t="s">
        <v>39</v>
      </c>
      <c r="B13" s="22" t="s">
        <v>37</v>
      </c>
      <c r="C13" s="23">
        <v>73</v>
      </c>
      <c r="D13" s="24">
        <f t="shared" si="0"/>
        <v>88</v>
      </c>
      <c r="E13" s="28">
        <v>215.5</v>
      </c>
      <c r="F13" s="66" t="s">
        <v>30</v>
      </c>
      <c r="G13" s="66"/>
      <c r="H13" s="49"/>
      <c r="I13" s="24">
        <v>90</v>
      </c>
      <c r="J13" s="10" t="str">
        <f t="shared" si="1"/>
        <v>GİREMEZ(AKTS)</v>
      </c>
      <c r="K13" s="27">
        <f t="shared" si="2"/>
        <v>3.1306818181818183</v>
      </c>
      <c r="L13" s="11"/>
      <c r="M13" s="11" t="s">
        <v>14</v>
      </c>
      <c r="N13" s="12">
        <f t="shared" si="3"/>
        <v>4</v>
      </c>
      <c r="O13" s="13">
        <f t="shared" si="4"/>
        <v>88</v>
      </c>
      <c r="P13" s="13">
        <f t="shared" si="5"/>
        <v>3.1306818181818183</v>
      </c>
      <c r="Q13" s="14">
        <v>3.5</v>
      </c>
      <c r="R13" s="14" t="s">
        <v>15</v>
      </c>
      <c r="S13" s="15">
        <f t="shared" si="6"/>
        <v>0</v>
      </c>
      <c r="T13" s="14">
        <v>3</v>
      </c>
      <c r="U13" s="14" t="s">
        <v>16</v>
      </c>
      <c r="V13" s="15">
        <f t="shared" si="7"/>
        <v>0</v>
      </c>
      <c r="W13" s="14">
        <v>2.5</v>
      </c>
      <c r="X13" s="14" t="s">
        <v>17</v>
      </c>
      <c r="Y13" s="15">
        <f t="shared" si="8"/>
        <v>0</v>
      </c>
      <c r="Z13" s="14">
        <v>2</v>
      </c>
      <c r="AA13" s="14" t="s">
        <v>18</v>
      </c>
      <c r="AB13" s="15">
        <f t="shared" si="9"/>
        <v>0</v>
      </c>
      <c r="AC13" s="14">
        <v>1.5</v>
      </c>
      <c r="AD13" s="14" t="s">
        <v>19</v>
      </c>
      <c r="AE13" s="15">
        <f t="shared" si="10"/>
        <v>0</v>
      </c>
      <c r="AF13" s="14">
        <v>1</v>
      </c>
      <c r="AG13" s="14" t="s">
        <v>20</v>
      </c>
      <c r="AH13" s="15">
        <f t="shared" si="11"/>
        <v>0</v>
      </c>
      <c r="AI13" s="14">
        <v>0</v>
      </c>
      <c r="AJ13" s="14" t="s">
        <v>21</v>
      </c>
      <c r="AK13" s="15">
        <f t="shared" si="12"/>
        <v>0</v>
      </c>
      <c r="AL13" s="15">
        <f t="shared" si="13"/>
        <v>4</v>
      </c>
      <c r="AM13" s="16" t="str">
        <f t="shared" si="14"/>
        <v>GİREMEZ(AKTS)</v>
      </c>
      <c r="AN13" s="15">
        <f t="shared" si="15"/>
        <v>2.5</v>
      </c>
      <c r="AQ13" s="17" t="s">
        <v>22</v>
      </c>
    </row>
    <row r="14" spans="1:52" ht="15.75" x14ac:dyDescent="0.25">
      <c r="A14" s="41" t="s">
        <v>40</v>
      </c>
      <c r="B14" s="54" t="s">
        <v>50</v>
      </c>
      <c r="C14" s="42">
        <v>75</v>
      </c>
      <c r="D14" s="43">
        <f t="shared" si="0"/>
        <v>90</v>
      </c>
      <c r="E14" s="44">
        <v>173</v>
      </c>
      <c r="F14" s="67" t="s">
        <v>30</v>
      </c>
      <c r="G14" s="67"/>
      <c r="H14" s="56" t="s">
        <v>44</v>
      </c>
      <c r="I14" s="43" t="s">
        <v>54</v>
      </c>
      <c r="J14" s="45" t="str">
        <f t="shared" si="1"/>
        <v>GİRMEDİ</v>
      </c>
      <c r="K14" s="46">
        <f t="shared" si="2"/>
        <v>1.9222222222222223</v>
      </c>
      <c r="L14" s="11"/>
      <c r="M14" s="11" t="s">
        <v>14</v>
      </c>
      <c r="N14" s="12">
        <f t="shared" si="3"/>
        <v>0</v>
      </c>
      <c r="O14" s="13">
        <f t="shared" si="4"/>
        <v>90</v>
      </c>
      <c r="P14" s="13">
        <f t="shared" si="5"/>
        <v>1.9222222222222223</v>
      </c>
      <c r="Q14" s="14">
        <v>3.5</v>
      </c>
      <c r="R14" s="14" t="s">
        <v>15</v>
      </c>
      <c r="S14" s="15">
        <f t="shared" si="6"/>
        <v>0</v>
      </c>
      <c r="T14" s="14">
        <v>3</v>
      </c>
      <c r="U14" s="14" t="s">
        <v>16</v>
      </c>
      <c r="V14" s="15">
        <f t="shared" si="7"/>
        <v>0</v>
      </c>
      <c r="W14" s="14">
        <v>2.5</v>
      </c>
      <c r="X14" s="14" t="s">
        <v>17</v>
      </c>
      <c r="Y14" s="15">
        <f t="shared" si="8"/>
        <v>0</v>
      </c>
      <c r="Z14" s="14">
        <v>2</v>
      </c>
      <c r="AA14" s="14" t="s">
        <v>18</v>
      </c>
      <c r="AB14" s="15">
        <f t="shared" si="9"/>
        <v>0</v>
      </c>
      <c r="AC14" s="14">
        <v>1.5</v>
      </c>
      <c r="AD14" s="14" t="s">
        <v>19</v>
      </c>
      <c r="AE14" s="15">
        <f t="shared" si="10"/>
        <v>0</v>
      </c>
      <c r="AF14" s="14">
        <v>1</v>
      </c>
      <c r="AG14" s="14" t="s">
        <v>20</v>
      </c>
      <c r="AH14" s="15">
        <f t="shared" si="11"/>
        <v>0</v>
      </c>
      <c r="AI14" s="14">
        <v>0</v>
      </c>
      <c r="AJ14" s="14" t="s">
        <v>21</v>
      </c>
      <c r="AK14" s="15">
        <f t="shared" si="12"/>
        <v>0</v>
      </c>
      <c r="AL14" s="15">
        <f t="shared" si="13"/>
        <v>0</v>
      </c>
      <c r="AM14" s="16" t="str">
        <f t="shared" si="14"/>
        <v>GİREMEZ(AKTS)</v>
      </c>
      <c r="AN14" s="15">
        <f t="shared" si="15"/>
        <v>2.5</v>
      </c>
      <c r="AQ14" s="17" t="s">
        <v>22</v>
      </c>
    </row>
    <row r="15" spans="1:52" ht="15.75" x14ac:dyDescent="0.25">
      <c r="A15" s="21" t="s">
        <v>41</v>
      </c>
      <c r="B15" s="49" t="s">
        <v>51</v>
      </c>
      <c r="C15" s="23">
        <v>75</v>
      </c>
      <c r="D15" s="24">
        <f t="shared" si="0"/>
        <v>90</v>
      </c>
      <c r="E15" s="28">
        <v>249</v>
      </c>
      <c r="F15" s="66" t="s">
        <v>28</v>
      </c>
      <c r="G15" s="66"/>
      <c r="H15" s="49"/>
      <c r="I15" s="24">
        <v>90</v>
      </c>
      <c r="J15" s="10" t="str">
        <f t="shared" si="1"/>
        <v>YETERLİ</v>
      </c>
      <c r="K15" s="27">
        <f t="shared" si="2"/>
        <v>3.4333333333333331</v>
      </c>
      <c r="L15" s="11"/>
      <c r="M15" s="11" t="s">
        <v>14</v>
      </c>
      <c r="N15" s="12">
        <f t="shared" si="3"/>
        <v>4</v>
      </c>
      <c r="O15" s="13">
        <f t="shared" si="4"/>
        <v>90</v>
      </c>
      <c r="P15" s="13">
        <f t="shared" si="5"/>
        <v>3.4333333333333331</v>
      </c>
      <c r="Q15" s="14">
        <v>3.5</v>
      </c>
      <c r="R15" s="14" t="s">
        <v>15</v>
      </c>
      <c r="S15" s="15">
        <f t="shared" si="6"/>
        <v>0</v>
      </c>
      <c r="T15" s="14">
        <v>3</v>
      </c>
      <c r="U15" s="14" t="s">
        <v>16</v>
      </c>
      <c r="V15" s="15">
        <f t="shared" si="7"/>
        <v>0</v>
      </c>
      <c r="W15" s="14">
        <v>2.5</v>
      </c>
      <c r="X15" s="14" t="s">
        <v>17</v>
      </c>
      <c r="Y15" s="15">
        <f t="shared" si="8"/>
        <v>0</v>
      </c>
      <c r="Z15" s="14">
        <v>2</v>
      </c>
      <c r="AA15" s="14" t="s">
        <v>18</v>
      </c>
      <c r="AB15" s="15">
        <f t="shared" si="9"/>
        <v>0</v>
      </c>
      <c r="AC15" s="14">
        <v>1.5</v>
      </c>
      <c r="AD15" s="14" t="s">
        <v>19</v>
      </c>
      <c r="AE15" s="15">
        <f t="shared" si="10"/>
        <v>0</v>
      </c>
      <c r="AF15" s="14">
        <v>1</v>
      </c>
      <c r="AG15" s="14" t="s">
        <v>20</v>
      </c>
      <c r="AH15" s="15">
        <f t="shared" si="11"/>
        <v>0</v>
      </c>
      <c r="AI15" s="14">
        <v>0</v>
      </c>
      <c r="AJ15" s="14" t="s">
        <v>21</v>
      </c>
      <c r="AK15" s="15">
        <f t="shared" si="12"/>
        <v>0</v>
      </c>
      <c r="AL15" s="15">
        <f t="shared" si="13"/>
        <v>4</v>
      </c>
      <c r="AM15" s="16" t="str">
        <f t="shared" si="14"/>
        <v>YETERLİ</v>
      </c>
      <c r="AN15" s="15">
        <f t="shared" si="15"/>
        <v>2.5</v>
      </c>
      <c r="AQ15" s="17" t="s">
        <v>22</v>
      </c>
    </row>
    <row r="16" spans="1:52" ht="15.75" x14ac:dyDescent="0.25">
      <c r="A16" s="41" t="s">
        <v>42</v>
      </c>
      <c r="B16" s="59" t="s">
        <v>52</v>
      </c>
      <c r="C16" s="42">
        <v>75</v>
      </c>
      <c r="D16" s="43">
        <f t="shared" si="0"/>
        <v>90</v>
      </c>
      <c r="E16" s="44">
        <v>184</v>
      </c>
      <c r="F16" s="67" t="s">
        <v>28</v>
      </c>
      <c r="G16" s="67"/>
      <c r="H16" s="59"/>
      <c r="I16" s="43">
        <v>50</v>
      </c>
      <c r="J16" s="45" t="str">
        <f t="shared" si="1"/>
        <v>GİREMEZ(AKTS)</v>
      </c>
      <c r="K16" s="46">
        <f t="shared" si="2"/>
        <v>2.2111111111111112</v>
      </c>
      <c r="L16" s="11"/>
      <c r="M16" s="11" t="s">
        <v>14</v>
      </c>
      <c r="N16" s="12">
        <f t="shared" si="3"/>
        <v>0</v>
      </c>
      <c r="O16" s="13">
        <f t="shared" si="4"/>
        <v>90</v>
      </c>
      <c r="P16" s="13">
        <f t="shared" si="5"/>
        <v>2.2111111111111112</v>
      </c>
      <c r="Q16" s="14">
        <v>3.5</v>
      </c>
      <c r="R16" s="14" t="s">
        <v>15</v>
      </c>
      <c r="S16" s="15">
        <f t="shared" si="6"/>
        <v>0</v>
      </c>
      <c r="T16" s="14">
        <v>3</v>
      </c>
      <c r="U16" s="14" t="s">
        <v>16</v>
      </c>
      <c r="V16" s="15">
        <f t="shared" si="7"/>
        <v>0</v>
      </c>
      <c r="W16" s="14">
        <v>2.5</v>
      </c>
      <c r="X16" s="14" t="s">
        <v>17</v>
      </c>
      <c r="Y16" s="15">
        <f t="shared" si="8"/>
        <v>0</v>
      </c>
      <c r="Z16" s="14">
        <v>2</v>
      </c>
      <c r="AA16" s="14" t="s">
        <v>18</v>
      </c>
      <c r="AB16" s="15">
        <f t="shared" si="9"/>
        <v>0</v>
      </c>
      <c r="AC16" s="14">
        <v>1.5</v>
      </c>
      <c r="AD16" s="14" t="s">
        <v>19</v>
      </c>
      <c r="AE16" s="15">
        <f t="shared" si="10"/>
        <v>0</v>
      </c>
      <c r="AF16" s="14">
        <v>1</v>
      </c>
      <c r="AG16" s="14" t="s">
        <v>20</v>
      </c>
      <c r="AH16" s="15">
        <f t="shared" si="11"/>
        <v>1</v>
      </c>
      <c r="AI16" s="14">
        <v>0</v>
      </c>
      <c r="AJ16" s="14" t="s">
        <v>21</v>
      </c>
      <c r="AK16" s="15">
        <f t="shared" si="12"/>
        <v>0</v>
      </c>
      <c r="AL16" s="15">
        <f t="shared" si="13"/>
        <v>1</v>
      </c>
      <c r="AM16" s="16" t="str">
        <f t="shared" si="14"/>
        <v>GİREMEZ(AKTS)</v>
      </c>
      <c r="AN16" s="15">
        <f t="shared" si="15"/>
        <v>2.5</v>
      </c>
      <c r="AQ16" s="17" t="s">
        <v>22</v>
      </c>
    </row>
    <row r="17" spans="1:43" ht="15.75" x14ac:dyDescent="0.25">
      <c r="A17" s="21"/>
      <c r="B17" s="49"/>
      <c r="C17" s="23"/>
      <c r="D17" s="24"/>
      <c r="E17" s="28"/>
      <c r="F17" s="66"/>
      <c r="G17" s="66"/>
      <c r="H17" s="49"/>
      <c r="I17" s="24"/>
      <c r="J17" s="55"/>
      <c r="K17" s="27"/>
      <c r="L17" s="11"/>
      <c r="M17" s="11" t="s">
        <v>14</v>
      </c>
      <c r="N17" s="12">
        <f t="shared" si="3"/>
        <v>0</v>
      </c>
      <c r="O17" s="13">
        <f t="shared" si="4"/>
        <v>15</v>
      </c>
      <c r="P17" s="13">
        <f t="shared" si="5"/>
        <v>0</v>
      </c>
      <c r="Q17" s="14">
        <v>3.5</v>
      </c>
      <c r="R17" s="14" t="s">
        <v>15</v>
      </c>
      <c r="S17" s="15">
        <f t="shared" si="6"/>
        <v>0</v>
      </c>
      <c r="T17" s="14">
        <v>3</v>
      </c>
      <c r="U17" s="14" t="s">
        <v>16</v>
      </c>
      <c r="V17" s="15">
        <f t="shared" si="7"/>
        <v>0</v>
      </c>
      <c r="W17" s="14">
        <v>2.5</v>
      </c>
      <c r="X17" s="14" t="s">
        <v>17</v>
      </c>
      <c r="Y17" s="15">
        <f t="shared" si="8"/>
        <v>0</v>
      </c>
      <c r="Z17" s="14">
        <v>2</v>
      </c>
      <c r="AA17" s="14" t="s">
        <v>18</v>
      </c>
      <c r="AB17" s="15">
        <f t="shared" si="9"/>
        <v>0</v>
      </c>
      <c r="AC17" s="14">
        <v>1.5</v>
      </c>
      <c r="AD17" s="14" t="s">
        <v>19</v>
      </c>
      <c r="AE17" s="15">
        <f t="shared" si="10"/>
        <v>0</v>
      </c>
      <c r="AF17" s="14">
        <v>1</v>
      </c>
      <c r="AG17" s="14" t="s">
        <v>20</v>
      </c>
      <c r="AH17" s="15">
        <f t="shared" si="11"/>
        <v>0</v>
      </c>
      <c r="AI17" s="14">
        <v>0</v>
      </c>
      <c r="AJ17" s="14" t="s">
        <v>21</v>
      </c>
      <c r="AK17" s="15">
        <f t="shared" si="12"/>
        <v>0</v>
      </c>
      <c r="AL17" s="15">
        <f t="shared" si="13"/>
        <v>0</v>
      </c>
      <c r="AM17" s="16" t="str">
        <f t="shared" si="14"/>
        <v>GİREMEZ(AKTS)</v>
      </c>
      <c r="AN17" s="15">
        <f t="shared" si="15"/>
        <v>2.5</v>
      </c>
      <c r="AQ17" s="17" t="s">
        <v>22</v>
      </c>
    </row>
    <row r="18" spans="1:43" ht="15.75" x14ac:dyDescent="0.25">
      <c r="A18" s="21"/>
      <c r="B18" s="22"/>
      <c r="C18" s="23"/>
      <c r="D18" s="24" t="str">
        <f t="shared" si="0"/>
        <v xml:space="preserve"> </v>
      </c>
      <c r="E18" s="28"/>
      <c r="F18" s="66"/>
      <c r="G18" s="66"/>
      <c r="H18" s="49"/>
      <c r="I18" s="24" t="s">
        <v>23</v>
      </c>
      <c r="J18" s="10" t="str">
        <f t="shared" si="1"/>
        <v xml:space="preserve"> </v>
      </c>
      <c r="K18" s="27" t="str">
        <f t="shared" si="2"/>
        <v xml:space="preserve"> </v>
      </c>
      <c r="L18" s="11"/>
      <c r="M18" s="11" t="s">
        <v>14</v>
      </c>
      <c r="N18" s="12">
        <f t="shared" si="3"/>
        <v>0</v>
      </c>
      <c r="O18" s="13">
        <f t="shared" si="4"/>
        <v>0</v>
      </c>
      <c r="P18" s="13" t="e">
        <f t="shared" si="5"/>
        <v>#DIV/0!</v>
      </c>
      <c r="Q18" s="14">
        <v>3.5</v>
      </c>
      <c r="R18" s="14" t="s">
        <v>15</v>
      </c>
      <c r="S18" s="15">
        <f t="shared" si="6"/>
        <v>0</v>
      </c>
      <c r="T18" s="14">
        <v>3</v>
      </c>
      <c r="U18" s="14" t="s">
        <v>16</v>
      </c>
      <c r="V18" s="15">
        <f t="shared" si="7"/>
        <v>0</v>
      </c>
      <c r="W18" s="14">
        <v>2.5</v>
      </c>
      <c r="X18" s="14" t="s">
        <v>17</v>
      </c>
      <c r="Y18" s="15">
        <f t="shared" si="8"/>
        <v>0</v>
      </c>
      <c r="Z18" s="14">
        <v>2</v>
      </c>
      <c r="AA18" s="14" t="s">
        <v>18</v>
      </c>
      <c r="AB18" s="15">
        <f t="shared" si="9"/>
        <v>0</v>
      </c>
      <c r="AC18" s="14">
        <v>1.5</v>
      </c>
      <c r="AD18" s="14" t="s">
        <v>19</v>
      </c>
      <c r="AE18" s="15">
        <f t="shared" si="10"/>
        <v>0</v>
      </c>
      <c r="AF18" s="14">
        <v>1</v>
      </c>
      <c r="AG18" s="14" t="s">
        <v>20</v>
      </c>
      <c r="AH18" s="15">
        <f t="shared" si="11"/>
        <v>0</v>
      </c>
      <c r="AI18" s="14">
        <v>0</v>
      </c>
      <c r="AJ18" s="14" t="s">
        <v>21</v>
      </c>
      <c r="AK18" s="15">
        <f t="shared" si="12"/>
        <v>0</v>
      </c>
      <c r="AL18" s="15">
        <f t="shared" si="13"/>
        <v>0</v>
      </c>
      <c r="AM18" s="16" t="str">
        <f t="shared" si="14"/>
        <v xml:space="preserve"> </v>
      </c>
      <c r="AN18" s="15">
        <f t="shared" si="15"/>
        <v>2.5</v>
      </c>
      <c r="AQ18" s="17" t="s">
        <v>22</v>
      </c>
    </row>
    <row r="19" spans="1:43" ht="15.75" x14ac:dyDescent="0.25">
      <c r="A19" s="21"/>
      <c r="B19" s="22"/>
      <c r="C19" s="23"/>
      <c r="D19" s="24" t="str">
        <f t="shared" si="0"/>
        <v xml:space="preserve"> </v>
      </c>
      <c r="E19" s="28"/>
      <c r="F19" s="66"/>
      <c r="G19" s="66"/>
      <c r="H19" s="49"/>
      <c r="I19" s="24" t="s">
        <v>23</v>
      </c>
      <c r="J19" s="10" t="str">
        <f t="shared" si="1"/>
        <v xml:space="preserve"> </v>
      </c>
      <c r="K19" s="27" t="str">
        <f t="shared" si="2"/>
        <v xml:space="preserve"> </v>
      </c>
      <c r="L19" s="11"/>
      <c r="M19" s="11" t="s">
        <v>14</v>
      </c>
      <c r="N19" s="12">
        <f t="shared" si="3"/>
        <v>0</v>
      </c>
      <c r="O19" s="13">
        <f t="shared" si="4"/>
        <v>0</v>
      </c>
      <c r="P19" s="13" t="e">
        <f t="shared" si="5"/>
        <v>#DIV/0!</v>
      </c>
      <c r="Q19" s="14">
        <v>3.5</v>
      </c>
      <c r="R19" s="14" t="s">
        <v>15</v>
      </c>
      <c r="S19" s="15">
        <f t="shared" si="6"/>
        <v>0</v>
      </c>
      <c r="T19" s="14">
        <v>3</v>
      </c>
      <c r="U19" s="14" t="s">
        <v>16</v>
      </c>
      <c r="V19" s="15">
        <f t="shared" si="7"/>
        <v>0</v>
      </c>
      <c r="W19" s="14">
        <v>2.5</v>
      </c>
      <c r="X19" s="14" t="s">
        <v>17</v>
      </c>
      <c r="Y19" s="15">
        <f t="shared" si="8"/>
        <v>0</v>
      </c>
      <c r="Z19" s="14">
        <v>2</v>
      </c>
      <c r="AA19" s="14" t="s">
        <v>18</v>
      </c>
      <c r="AB19" s="15">
        <f t="shared" si="9"/>
        <v>0</v>
      </c>
      <c r="AC19" s="14">
        <v>1.5</v>
      </c>
      <c r="AD19" s="14" t="s">
        <v>19</v>
      </c>
      <c r="AE19" s="15">
        <f t="shared" si="10"/>
        <v>0</v>
      </c>
      <c r="AF19" s="14">
        <v>1</v>
      </c>
      <c r="AG19" s="14" t="s">
        <v>20</v>
      </c>
      <c r="AH19" s="15">
        <f t="shared" si="11"/>
        <v>0</v>
      </c>
      <c r="AI19" s="14">
        <v>0</v>
      </c>
      <c r="AJ19" s="14" t="s">
        <v>21</v>
      </c>
      <c r="AK19" s="15">
        <f t="shared" si="12"/>
        <v>0</v>
      </c>
      <c r="AL19" s="15">
        <f t="shared" si="13"/>
        <v>0</v>
      </c>
      <c r="AM19" s="16" t="str">
        <f t="shared" si="14"/>
        <v xml:space="preserve"> </v>
      </c>
      <c r="AN19" s="15">
        <f t="shared" si="15"/>
        <v>2.5</v>
      </c>
      <c r="AQ19" s="17" t="s">
        <v>22</v>
      </c>
    </row>
    <row r="20" spans="1:43" ht="15.75" x14ac:dyDescent="0.25">
      <c r="A20" s="21"/>
      <c r="B20" s="40"/>
      <c r="C20" s="23"/>
      <c r="D20" s="24" t="str">
        <f t="shared" si="0"/>
        <v xml:space="preserve"> </v>
      </c>
      <c r="E20" s="28"/>
      <c r="F20" s="66"/>
      <c r="G20" s="66"/>
      <c r="H20" s="49"/>
      <c r="I20" s="24" t="s">
        <v>23</v>
      </c>
      <c r="J20" s="10" t="str">
        <f t="shared" si="1"/>
        <v xml:space="preserve"> </v>
      </c>
      <c r="K20" s="27" t="str">
        <f t="shared" si="2"/>
        <v xml:space="preserve"> </v>
      </c>
      <c r="L20" s="11"/>
      <c r="M20" s="11" t="s">
        <v>14</v>
      </c>
      <c r="N20" s="12">
        <f t="shared" si="3"/>
        <v>0</v>
      </c>
      <c r="O20" s="13">
        <f t="shared" si="4"/>
        <v>0</v>
      </c>
      <c r="P20" s="13" t="e">
        <f t="shared" si="5"/>
        <v>#DIV/0!</v>
      </c>
      <c r="Q20" s="14">
        <v>3.5</v>
      </c>
      <c r="R20" s="14" t="s">
        <v>15</v>
      </c>
      <c r="S20" s="15">
        <f t="shared" si="6"/>
        <v>0</v>
      </c>
      <c r="T20" s="14">
        <v>3</v>
      </c>
      <c r="U20" s="14" t="s">
        <v>16</v>
      </c>
      <c r="V20" s="15">
        <f t="shared" si="7"/>
        <v>0</v>
      </c>
      <c r="W20" s="14">
        <v>2.5</v>
      </c>
      <c r="X20" s="14" t="s">
        <v>17</v>
      </c>
      <c r="Y20" s="15">
        <f t="shared" si="8"/>
        <v>0</v>
      </c>
      <c r="Z20" s="14">
        <v>2</v>
      </c>
      <c r="AA20" s="14" t="s">
        <v>18</v>
      </c>
      <c r="AB20" s="15">
        <f t="shared" si="9"/>
        <v>0</v>
      </c>
      <c r="AC20" s="14">
        <v>1.5</v>
      </c>
      <c r="AD20" s="14" t="s">
        <v>19</v>
      </c>
      <c r="AE20" s="15">
        <f t="shared" si="10"/>
        <v>0</v>
      </c>
      <c r="AF20" s="14">
        <v>1</v>
      </c>
      <c r="AG20" s="14" t="s">
        <v>20</v>
      </c>
      <c r="AH20" s="15">
        <f t="shared" si="11"/>
        <v>0</v>
      </c>
      <c r="AI20" s="14">
        <v>0</v>
      </c>
      <c r="AJ20" s="14" t="s">
        <v>21</v>
      </c>
      <c r="AK20" s="15">
        <f t="shared" si="12"/>
        <v>0</v>
      </c>
      <c r="AL20" s="15">
        <f t="shared" si="13"/>
        <v>0</v>
      </c>
      <c r="AM20" s="16" t="str">
        <f t="shared" si="14"/>
        <v xml:space="preserve"> </v>
      </c>
      <c r="AN20" s="15">
        <f t="shared" si="15"/>
        <v>2.5</v>
      </c>
      <c r="AQ20" s="17" t="s">
        <v>22</v>
      </c>
    </row>
    <row r="21" spans="1:43" ht="15.75" x14ac:dyDescent="0.25">
      <c r="A21" s="21"/>
      <c r="B21" s="22"/>
      <c r="C21" s="23"/>
      <c r="D21" s="24" t="str">
        <f t="shared" si="0"/>
        <v xml:space="preserve"> </v>
      </c>
      <c r="E21" s="28"/>
      <c r="F21" s="66"/>
      <c r="G21" s="66"/>
      <c r="H21" s="49"/>
      <c r="I21" s="24" t="s">
        <v>23</v>
      </c>
      <c r="J21" s="10" t="str">
        <f t="shared" si="1"/>
        <v xml:space="preserve"> </v>
      </c>
      <c r="K21" s="27" t="str">
        <f t="shared" si="2"/>
        <v xml:space="preserve"> </v>
      </c>
      <c r="L21" s="11"/>
      <c r="M21" s="11" t="s">
        <v>14</v>
      </c>
      <c r="N21" s="12">
        <f t="shared" si="3"/>
        <v>0</v>
      </c>
      <c r="O21" s="13">
        <f t="shared" si="4"/>
        <v>0</v>
      </c>
      <c r="P21" s="13" t="e">
        <f t="shared" si="5"/>
        <v>#DIV/0!</v>
      </c>
      <c r="Q21" s="14">
        <v>3.5</v>
      </c>
      <c r="R21" s="14" t="s">
        <v>15</v>
      </c>
      <c r="S21" s="15">
        <f t="shared" si="6"/>
        <v>0</v>
      </c>
      <c r="T21" s="14">
        <v>3</v>
      </c>
      <c r="U21" s="14" t="s">
        <v>16</v>
      </c>
      <c r="V21" s="15">
        <f t="shared" si="7"/>
        <v>0</v>
      </c>
      <c r="W21" s="14">
        <v>2.5</v>
      </c>
      <c r="X21" s="14" t="s">
        <v>17</v>
      </c>
      <c r="Y21" s="15">
        <f t="shared" si="8"/>
        <v>0</v>
      </c>
      <c r="Z21" s="14">
        <v>2</v>
      </c>
      <c r="AA21" s="14" t="s">
        <v>18</v>
      </c>
      <c r="AB21" s="15">
        <f t="shared" si="9"/>
        <v>0</v>
      </c>
      <c r="AC21" s="14">
        <v>1.5</v>
      </c>
      <c r="AD21" s="14" t="s">
        <v>19</v>
      </c>
      <c r="AE21" s="15">
        <f t="shared" si="10"/>
        <v>0</v>
      </c>
      <c r="AF21" s="14">
        <v>1</v>
      </c>
      <c r="AG21" s="14" t="s">
        <v>20</v>
      </c>
      <c r="AH21" s="15">
        <f t="shared" si="11"/>
        <v>0</v>
      </c>
      <c r="AI21" s="14">
        <v>0</v>
      </c>
      <c r="AJ21" s="14" t="s">
        <v>21</v>
      </c>
      <c r="AK21" s="15">
        <f t="shared" si="12"/>
        <v>0</v>
      </c>
      <c r="AL21" s="15">
        <f t="shared" si="13"/>
        <v>0</v>
      </c>
      <c r="AM21" s="16" t="str">
        <f t="shared" si="14"/>
        <v xml:space="preserve"> </v>
      </c>
      <c r="AN21" s="15">
        <f t="shared" si="15"/>
        <v>2.5</v>
      </c>
      <c r="AQ21" s="17" t="s">
        <v>22</v>
      </c>
    </row>
    <row r="22" spans="1:43" ht="15.75" x14ac:dyDescent="0.25">
      <c r="A22" s="21"/>
      <c r="B22" s="22"/>
      <c r="C22" s="23"/>
      <c r="D22" s="24" t="str">
        <f t="shared" si="0"/>
        <v xml:space="preserve"> </v>
      </c>
      <c r="E22" s="28"/>
      <c r="F22" s="66"/>
      <c r="G22" s="66"/>
      <c r="H22" s="49"/>
      <c r="I22" s="24" t="s">
        <v>23</v>
      </c>
      <c r="J22" s="10" t="str">
        <f t="shared" si="1"/>
        <v xml:space="preserve"> </v>
      </c>
      <c r="K22" s="27" t="str">
        <f t="shared" si="2"/>
        <v xml:space="preserve"> </v>
      </c>
      <c r="L22" s="11"/>
      <c r="M22" s="11" t="s">
        <v>14</v>
      </c>
      <c r="N22" s="12">
        <f t="shared" si="3"/>
        <v>0</v>
      </c>
      <c r="O22" s="13">
        <f t="shared" si="4"/>
        <v>0</v>
      </c>
      <c r="P22" s="13" t="e">
        <f t="shared" si="5"/>
        <v>#DIV/0!</v>
      </c>
      <c r="Q22" s="14">
        <v>3.5</v>
      </c>
      <c r="R22" s="14" t="s">
        <v>15</v>
      </c>
      <c r="S22" s="15">
        <f t="shared" si="6"/>
        <v>0</v>
      </c>
      <c r="T22" s="14">
        <v>3</v>
      </c>
      <c r="U22" s="14" t="s">
        <v>16</v>
      </c>
      <c r="V22" s="15">
        <f t="shared" si="7"/>
        <v>0</v>
      </c>
      <c r="W22" s="14">
        <v>2.5</v>
      </c>
      <c r="X22" s="14" t="s">
        <v>17</v>
      </c>
      <c r="Y22" s="15">
        <f t="shared" si="8"/>
        <v>0</v>
      </c>
      <c r="Z22" s="14">
        <v>2</v>
      </c>
      <c r="AA22" s="14" t="s">
        <v>18</v>
      </c>
      <c r="AB22" s="15">
        <f t="shared" si="9"/>
        <v>0</v>
      </c>
      <c r="AC22" s="14">
        <v>1.5</v>
      </c>
      <c r="AD22" s="14" t="s">
        <v>19</v>
      </c>
      <c r="AE22" s="15">
        <f t="shared" si="10"/>
        <v>0</v>
      </c>
      <c r="AF22" s="14">
        <v>1</v>
      </c>
      <c r="AG22" s="14" t="s">
        <v>20</v>
      </c>
      <c r="AH22" s="15">
        <f t="shared" si="11"/>
        <v>0</v>
      </c>
      <c r="AI22" s="14">
        <v>0</v>
      </c>
      <c r="AJ22" s="14" t="s">
        <v>21</v>
      </c>
      <c r="AK22" s="15">
        <f t="shared" si="12"/>
        <v>0</v>
      </c>
      <c r="AL22" s="15">
        <f t="shared" si="13"/>
        <v>0</v>
      </c>
      <c r="AM22" s="16" t="str">
        <f t="shared" si="14"/>
        <v xml:space="preserve"> </v>
      </c>
      <c r="AN22" s="15">
        <f t="shared" si="15"/>
        <v>2.5</v>
      </c>
      <c r="AQ22" s="17" t="s">
        <v>22</v>
      </c>
    </row>
    <row r="23" spans="1:43" ht="15.75" x14ac:dyDescent="0.25">
      <c r="A23" s="21"/>
      <c r="B23" s="22"/>
      <c r="C23" s="23"/>
      <c r="D23" s="24" t="str">
        <f t="shared" si="0"/>
        <v xml:space="preserve"> </v>
      </c>
      <c r="E23" s="28"/>
      <c r="F23" s="66"/>
      <c r="G23" s="66"/>
      <c r="H23" s="49"/>
      <c r="I23" s="24" t="s">
        <v>23</v>
      </c>
      <c r="J23" s="10" t="str">
        <f t="shared" si="1"/>
        <v xml:space="preserve"> </v>
      </c>
      <c r="K23" s="27" t="str">
        <f t="shared" si="2"/>
        <v xml:space="preserve"> </v>
      </c>
      <c r="L23" s="11"/>
      <c r="M23" s="11" t="s">
        <v>14</v>
      </c>
      <c r="N23" s="12">
        <f t="shared" si="3"/>
        <v>0</v>
      </c>
      <c r="O23" s="13">
        <f t="shared" si="4"/>
        <v>0</v>
      </c>
      <c r="P23" s="13" t="e">
        <f t="shared" si="5"/>
        <v>#DIV/0!</v>
      </c>
      <c r="Q23" s="14">
        <v>3.5</v>
      </c>
      <c r="R23" s="14" t="s">
        <v>15</v>
      </c>
      <c r="S23" s="15">
        <f t="shared" si="6"/>
        <v>0</v>
      </c>
      <c r="T23" s="14">
        <v>3</v>
      </c>
      <c r="U23" s="14" t="s">
        <v>16</v>
      </c>
      <c r="V23" s="15">
        <f t="shared" si="7"/>
        <v>0</v>
      </c>
      <c r="W23" s="14">
        <v>2.5</v>
      </c>
      <c r="X23" s="14" t="s">
        <v>17</v>
      </c>
      <c r="Y23" s="15">
        <f t="shared" si="8"/>
        <v>0</v>
      </c>
      <c r="Z23" s="14">
        <v>2</v>
      </c>
      <c r="AA23" s="14" t="s">
        <v>18</v>
      </c>
      <c r="AB23" s="15">
        <f t="shared" si="9"/>
        <v>0</v>
      </c>
      <c r="AC23" s="14">
        <v>1.5</v>
      </c>
      <c r="AD23" s="14" t="s">
        <v>19</v>
      </c>
      <c r="AE23" s="15">
        <f t="shared" si="10"/>
        <v>0</v>
      </c>
      <c r="AF23" s="14">
        <v>1</v>
      </c>
      <c r="AG23" s="14" t="s">
        <v>20</v>
      </c>
      <c r="AH23" s="15">
        <f t="shared" si="11"/>
        <v>0</v>
      </c>
      <c r="AI23" s="14">
        <v>0</v>
      </c>
      <c r="AJ23" s="14" t="s">
        <v>21</v>
      </c>
      <c r="AK23" s="15">
        <f t="shared" si="12"/>
        <v>0</v>
      </c>
      <c r="AL23" s="15">
        <f t="shared" si="13"/>
        <v>0</v>
      </c>
      <c r="AM23" s="16" t="str">
        <f t="shared" si="14"/>
        <v xml:space="preserve"> </v>
      </c>
      <c r="AN23" s="15">
        <f t="shared" si="15"/>
        <v>2.5</v>
      </c>
      <c r="AQ23" s="17" t="s">
        <v>22</v>
      </c>
    </row>
    <row r="24" spans="1:43" ht="15.75" x14ac:dyDescent="0.25">
      <c r="A24" s="21" t="s">
        <v>23</v>
      </c>
      <c r="B24" s="22" t="s">
        <v>23</v>
      </c>
      <c r="C24" s="23"/>
      <c r="D24" s="24" t="str">
        <f t="shared" si="0"/>
        <v xml:space="preserve"> </v>
      </c>
      <c r="E24" s="28"/>
      <c r="F24" s="66"/>
      <c r="G24" s="66"/>
      <c r="H24" s="49"/>
      <c r="I24" s="24" t="s">
        <v>23</v>
      </c>
      <c r="J24" s="10" t="str">
        <f t="shared" si="1"/>
        <v xml:space="preserve"> </v>
      </c>
      <c r="K24" s="27" t="str">
        <f t="shared" si="2"/>
        <v xml:space="preserve"> </v>
      </c>
      <c r="L24" s="11"/>
      <c r="M24" s="11" t="s">
        <v>14</v>
      </c>
      <c r="N24" s="12">
        <f t="shared" si="3"/>
        <v>0</v>
      </c>
      <c r="O24" s="13">
        <f t="shared" si="4"/>
        <v>0</v>
      </c>
      <c r="P24" s="13" t="e">
        <f t="shared" si="5"/>
        <v>#DIV/0!</v>
      </c>
      <c r="Q24" s="14">
        <v>3.5</v>
      </c>
      <c r="R24" s="14" t="s">
        <v>15</v>
      </c>
      <c r="S24" s="15">
        <f t="shared" si="6"/>
        <v>0</v>
      </c>
      <c r="T24" s="14">
        <v>3</v>
      </c>
      <c r="U24" s="14" t="s">
        <v>16</v>
      </c>
      <c r="V24" s="15">
        <f t="shared" si="7"/>
        <v>0</v>
      </c>
      <c r="W24" s="14">
        <v>2.5</v>
      </c>
      <c r="X24" s="14" t="s">
        <v>17</v>
      </c>
      <c r="Y24" s="15">
        <f t="shared" si="8"/>
        <v>0</v>
      </c>
      <c r="Z24" s="14">
        <v>2</v>
      </c>
      <c r="AA24" s="14" t="s">
        <v>18</v>
      </c>
      <c r="AB24" s="15">
        <f t="shared" si="9"/>
        <v>0</v>
      </c>
      <c r="AC24" s="14">
        <v>1.5</v>
      </c>
      <c r="AD24" s="14" t="s">
        <v>19</v>
      </c>
      <c r="AE24" s="15">
        <f t="shared" si="10"/>
        <v>0</v>
      </c>
      <c r="AF24" s="14">
        <v>1</v>
      </c>
      <c r="AG24" s="14" t="s">
        <v>20</v>
      </c>
      <c r="AH24" s="15">
        <f t="shared" si="11"/>
        <v>0</v>
      </c>
      <c r="AI24" s="14">
        <v>0</v>
      </c>
      <c r="AJ24" s="14" t="s">
        <v>21</v>
      </c>
      <c r="AK24" s="15">
        <f t="shared" si="12"/>
        <v>0</v>
      </c>
      <c r="AL24" s="15">
        <f t="shared" si="13"/>
        <v>0</v>
      </c>
      <c r="AM24" s="16" t="str">
        <f t="shared" si="14"/>
        <v xml:space="preserve"> </v>
      </c>
      <c r="AN24" s="15">
        <f t="shared" si="15"/>
        <v>2.5</v>
      </c>
      <c r="AQ24" s="17" t="s">
        <v>22</v>
      </c>
    </row>
    <row r="25" spans="1:43" ht="15.75" x14ac:dyDescent="0.25">
      <c r="A25" s="21" t="s">
        <v>23</v>
      </c>
      <c r="B25" s="22" t="s">
        <v>23</v>
      </c>
      <c r="C25" s="23"/>
      <c r="D25" s="24" t="str">
        <f t="shared" si="0"/>
        <v xml:space="preserve"> </v>
      </c>
      <c r="E25" s="28"/>
      <c r="F25" s="66"/>
      <c r="G25" s="66"/>
      <c r="H25" s="49"/>
      <c r="I25" s="24" t="s">
        <v>23</v>
      </c>
      <c r="J25" s="10" t="str">
        <f t="shared" si="1"/>
        <v xml:space="preserve"> </v>
      </c>
      <c r="K25" s="27" t="str">
        <f t="shared" si="2"/>
        <v xml:space="preserve"> </v>
      </c>
      <c r="L25" s="11"/>
      <c r="M25" s="11" t="s">
        <v>14</v>
      </c>
      <c r="N25" s="12">
        <f t="shared" si="3"/>
        <v>0</v>
      </c>
      <c r="O25" s="13">
        <f t="shared" si="4"/>
        <v>0</v>
      </c>
      <c r="P25" s="13" t="e">
        <f t="shared" si="5"/>
        <v>#DIV/0!</v>
      </c>
      <c r="Q25" s="14">
        <v>3.5</v>
      </c>
      <c r="R25" s="14" t="s">
        <v>15</v>
      </c>
      <c r="S25" s="15">
        <f t="shared" si="6"/>
        <v>0</v>
      </c>
      <c r="T25" s="14">
        <v>3</v>
      </c>
      <c r="U25" s="14" t="s">
        <v>16</v>
      </c>
      <c r="V25" s="15">
        <f t="shared" si="7"/>
        <v>0</v>
      </c>
      <c r="W25" s="14">
        <v>2.5</v>
      </c>
      <c r="X25" s="14" t="s">
        <v>17</v>
      </c>
      <c r="Y25" s="15">
        <f t="shared" si="8"/>
        <v>0</v>
      </c>
      <c r="Z25" s="14">
        <v>2</v>
      </c>
      <c r="AA25" s="14" t="s">
        <v>18</v>
      </c>
      <c r="AB25" s="15">
        <f t="shared" si="9"/>
        <v>0</v>
      </c>
      <c r="AC25" s="14">
        <v>1.5</v>
      </c>
      <c r="AD25" s="14" t="s">
        <v>19</v>
      </c>
      <c r="AE25" s="15">
        <f t="shared" si="10"/>
        <v>0</v>
      </c>
      <c r="AF25" s="14">
        <v>1</v>
      </c>
      <c r="AG25" s="14" t="s">
        <v>20</v>
      </c>
      <c r="AH25" s="15">
        <f t="shared" si="11"/>
        <v>0</v>
      </c>
      <c r="AI25" s="14">
        <v>0</v>
      </c>
      <c r="AJ25" s="14" t="s">
        <v>21</v>
      </c>
      <c r="AK25" s="15">
        <f t="shared" si="12"/>
        <v>0</v>
      </c>
      <c r="AL25" s="15">
        <f t="shared" si="13"/>
        <v>0</v>
      </c>
      <c r="AM25" s="16" t="str">
        <f t="shared" si="14"/>
        <v xml:space="preserve"> </v>
      </c>
      <c r="AN25" s="15">
        <f t="shared" si="15"/>
        <v>2.5</v>
      </c>
      <c r="AQ25" s="17" t="s">
        <v>22</v>
      </c>
    </row>
    <row r="26" spans="1:43" ht="15.75" x14ac:dyDescent="0.25">
      <c r="A26" s="21" t="s">
        <v>23</v>
      </c>
      <c r="B26" s="22" t="s">
        <v>23</v>
      </c>
      <c r="C26" s="23"/>
      <c r="D26" s="24" t="str">
        <f t="shared" si="0"/>
        <v xml:space="preserve"> </v>
      </c>
      <c r="E26" s="28"/>
      <c r="F26" s="66"/>
      <c r="G26" s="66"/>
      <c r="H26" s="49"/>
      <c r="I26" s="24" t="s">
        <v>23</v>
      </c>
      <c r="J26" s="10" t="str">
        <f t="shared" si="1"/>
        <v xml:space="preserve"> </v>
      </c>
      <c r="K26" s="27" t="str">
        <f t="shared" si="2"/>
        <v xml:space="preserve"> </v>
      </c>
      <c r="L26" s="11"/>
      <c r="M26" s="11" t="s">
        <v>14</v>
      </c>
      <c r="N26" s="12">
        <f t="shared" si="3"/>
        <v>0</v>
      </c>
      <c r="O26" s="13">
        <v>15</v>
      </c>
      <c r="P26" s="13">
        <f t="shared" si="5"/>
        <v>0</v>
      </c>
      <c r="Q26" s="14">
        <v>3.5</v>
      </c>
      <c r="R26" s="14" t="s">
        <v>15</v>
      </c>
      <c r="S26" s="15">
        <f t="shared" si="6"/>
        <v>0</v>
      </c>
      <c r="T26" s="14">
        <v>3</v>
      </c>
      <c r="U26" s="14" t="s">
        <v>16</v>
      </c>
      <c r="V26" s="15">
        <f t="shared" si="7"/>
        <v>0</v>
      </c>
      <c r="W26" s="14">
        <v>2.5</v>
      </c>
      <c r="X26" s="14" t="s">
        <v>17</v>
      </c>
      <c r="Y26" s="15">
        <f t="shared" si="8"/>
        <v>0</v>
      </c>
      <c r="Z26" s="14">
        <v>2</v>
      </c>
      <c r="AA26" s="14" t="s">
        <v>18</v>
      </c>
      <c r="AB26" s="15">
        <f t="shared" si="9"/>
        <v>0</v>
      </c>
      <c r="AC26" s="14">
        <v>1.5</v>
      </c>
      <c r="AD26" s="14" t="s">
        <v>19</v>
      </c>
      <c r="AE26" s="15">
        <f t="shared" si="10"/>
        <v>0</v>
      </c>
      <c r="AF26" s="14">
        <v>1</v>
      </c>
      <c r="AG26" s="14" t="s">
        <v>20</v>
      </c>
      <c r="AH26" s="15">
        <f t="shared" si="11"/>
        <v>0</v>
      </c>
      <c r="AI26" s="14">
        <v>0</v>
      </c>
      <c r="AJ26" s="14" t="s">
        <v>21</v>
      </c>
      <c r="AK26" s="15">
        <f t="shared" si="12"/>
        <v>0</v>
      </c>
      <c r="AL26" s="15">
        <f t="shared" si="13"/>
        <v>0</v>
      </c>
      <c r="AM26" s="16" t="str">
        <f t="shared" si="14"/>
        <v xml:space="preserve"> </v>
      </c>
      <c r="AN26" s="15">
        <f t="shared" si="15"/>
        <v>2.5</v>
      </c>
      <c r="AQ26" s="17" t="s">
        <v>22</v>
      </c>
    </row>
    <row r="27" spans="1:43" ht="16.5" thickBot="1" x14ac:dyDescent="0.3">
      <c r="A27" s="21" t="s">
        <v>23</v>
      </c>
      <c r="B27" s="22" t="s">
        <v>23</v>
      </c>
      <c r="C27" s="23"/>
      <c r="D27" s="24" t="str">
        <f t="shared" si="0"/>
        <v xml:space="preserve"> </v>
      </c>
      <c r="E27" s="29"/>
      <c r="F27" s="62"/>
      <c r="G27" s="62"/>
      <c r="H27" s="48"/>
      <c r="I27" s="30" t="s">
        <v>23</v>
      </c>
      <c r="J27" s="10" t="str">
        <f t="shared" si="1"/>
        <v xml:space="preserve"> </v>
      </c>
      <c r="K27" s="27" t="str">
        <f t="shared" si="2"/>
        <v xml:space="preserve"> </v>
      </c>
      <c r="L27" s="11"/>
      <c r="M27" s="11" t="s">
        <v>14</v>
      </c>
      <c r="N27" s="12">
        <f t="shared" si="3"/>
        <v>0</v>
      </c>
      <c r="O27" s="13">
        <f t="shared" si="4"/>
        <v>0</v>
      </c>
      <c r="P27" s="13" t="e">
        <f t="shared" si="5"/>
        <v>#DIV/0!</v>
      </c>
      <c r="Q27" s="14">
        <v>3.5</v>
      </c>
      <c r="R27" s="14" t="s">
        <v>15</v>
      </c>
      <c r="S27" s="15">
        <f t="shared" si="6"/>
        <v>0</v>
      </c>
      <c r="T27" s="14">
        <v>3</v>
      </c>
      <c r="U27" s="14" t="s">
        <v>16</v>
      </c>
      <c r="V27" s="15">
        <f t="shared" si="7"/>
        <v>0</v>
      </c>
      <c r="W27" s="14">
        <v>2.5</v>
      </c>
      <c r="X27" s="14" t="s">
        <v>17</v>
      </c>
      <c r="Y27" s="15">
        <f t="shared" si="8"/>
        <v>0</v>
      </c>
      <c r="Z27" s="14">
        <v>2</v>
      </c>
      <c r="AA27" s="14" t="s">
        <v>18</v>
      </c>
      <c r="AB27" s="15">
        <f t="shared" si="9"/>
        <v>0</v>
      </c>
      <c r="AC27" s="14">
        <v>1.5</v>
      </c>
      <c r="AD27" s="14" t="s">
        <v>19</v>
      </c>
      <c r="AE27" s="15">
        <f t="shared" si="10"/>
        <v>0</v>
      </c>
      <c r="AF27" s="14">
        <v>1</v>
      </c>
      <c r="AG27" s="14" t="s">
        <v>20</v>
      </c>
      <c r="AH27" s="15">
        <f t="shared" si="11"/>
        <v>0</v>
      </c>
      <c r="AI27" s="14">
        <v>0</v>
      </c>
      <c r="AJ27" s="14" t="s">
        <v>21</v>
      </c>
      <c r="AK27" s="15">
        <f t="shared" si="12"/>
        <v>0</v>
      </c>
      <c r="AL27" s="15">
        <f t="shared" si="13"/>
        <v>0</v>
      </c>
      <c r="AM27" s="16" t="str">
        <f t="shared" si="14"/>
        <v xml:space="preserve"> </v>
      </c>
      <c r="AN27" s="15">
        <f t="shared" si="15"/>
        <v>2.5</v>
      </c>
      <c r="AQ27" s="17" t="s">
        <v>22</v>
      </c>
    </row>
    <row r="28" spans="1:43" x14ac:dyDescent="0.25">
      <c r="A28" s="77" t="s">
        <v>24</v>
      </c>
      <c r="B28" s="78"/>
      <c r="C28" s="31"/>
      <c r="D28" s="78" t="s">
        <v>24</v>
      </c>
      <c r="E28" s="79"/>
      <c r="F28" s="79"/>
      <c r="G28" s="32"/>
      <c r="H28" s="50"/>
      <c r="I28" s="79" t="s">
        <v>24</v>
      </c>
      <c r="J28" s="78"/>
      <c r="K28" s="80"/>
    </row>
    <row r="29" spans="1:43" x14ac:dyDescent="0.25">
      <c r="A29" s="81" t="s">
        <v>26</v>
      </c>
      <c r="B29" s="81"/>
      <c r="C29" s="33"/>
      <c r="D29" s="82" t="s">
        <v>27</v>
      </c>
      <c r="E29" s="82"/>
      <c r="F29" s="82"/>
      <c r="G29" s="34"/>
      <c r="H29" s="34"/>
      <c r="I29" s="82" t="s">
        <v>28</v>
      </c>
      <c r="J29" s="82"/>
      <c r="K29" s="83"/>
    </row>
    <row r="30" spans="1:43" x14ac:dyDescent="0.25">
      <c r="A30" s="35"/>
      <c r="B30" s="33"/>
      <c r="C30" s="33"/>
      <c r="D30" s="36"/>
      <c r="E30" s="36"/>
      <c r="F30" s="36"/>
      <c r="G30" s="33"/>
      <c r="H30" s="53"/>
      <c r="I30" s="33"/>
      <c r="J30" s="33"/>
      <c r="K30" s="37"/>
    </row>
    <row r="31" spans="1:43" x14ac:dyDescent="0.25">
      <c r="A31" s="35"/>
      <c r="B31" s="33"/>
      <c r="C31" s="33"/>
      <c r="D31" s="36"/>
      <c r="E31" s="36"/>
      <c r="F31" s="36"/>
      <c r="G31" s="33"/>
      <c r="H31" s="53"/>
      <c r="I31" s="33"/>
      <c r="J31" s="33"/>
      <c r="K31" s="37"/>
    </row>
    <row r="32" spans="1:43" x14ac:dyDescent="0.25">
      <c r="A32" s="35"/>
      <c r="B32" s="33"/>
      <c r="C32" s="33"/>
      <c r="D32" s="36"/>
      <c r="E32" s="36"/>
      <c r="F32" s="36"/>
      <c r="G32" s="33"/>
      <c r="H32" s="53"/>
      <c r="I32" s="33"/>
      <c r="J32" s="33"/>
      <c r="K32" s="37"/>
    </row>
    <row r="33" spans="1:11" x14ac:dyDescent="0.25">
      <c r="A33" s="94"/>
      <c r="B33" s="94"/>
      <c r="C33" s="33"/>
      <c r="D33" s="79" t="s">
        <v>29</v>
      </c>
      <c r="E33" s="79"/>
      <c r="F33" s="79"/>
      <c r="G33" s="33"/>
      <c r="H33" s="53"/>
      <c r="I33" s="95"/>
      <c r="J33" s="95"/>
      <c r="K33" s="96"/>
    </row>
    <row r="34" spans="1:11" x14ac:dyDescent="0.25">
      <c r="A34" s="94"/>
      <c r="B34" s="94"/>
      <c r="C34" s="33"/>
      <c r="D34" s="82" t="s">
        <v>45</v>
      </c>
      <c r="E34" s="82"/>
      <c r="F34" s="82"/>
      <c r="G34" s="33"/>
      <c r="H34" s="53"/>
      <c r="I34" s="94"/>
      <c r="J34" s="94"/>
      <c r="K34" s="97"/>
    </row>
    <row r="35" spans="1:11" x14ac:dyDescent="0.25">
      <c r="A35" s="38"/>
      <c r="B35" s="38"/>
      <c r="C35" s="34"/>
      <c r="D35" s="38"/>
      <c r="E35" s="38"/>
      <c r="F35" s="38"/>
      <c r="G35" s="34"/>
      <c r="H35" s="34"/>
      <c r="I35" s="38"/>
      <c r="J35" s="38"/>
      <c r="K35" s="39"/>
    </row>
    <row r="36" spans="1:11" x14ac:dyDescent="0.25">
      <c r="A36" s="38"/>
      <c r="B36" s="38"/>
      <c r="C36" s="34"/>
      <c r="D36" s="38"/>
      <c r="E36" s="38"/>
      <c r="F36" s="38"/>
      <c r="G36" s="34"/>
      <c r="H36" s="34"/>
      <c r="I36" s="38"/>
      <c r="J36" s="38"/>
      <c r="K36" s="39"/>
    </row>
    <row r="37" spans="1:11" x14ac:dyDescent="0.25">
      <c r="A37" s="38"/>
      <c r="B37" s="38"/>
      <c r="C37" s="34"/>
      <c r="D37" s="38"/>
      <c r="E37" s="38"/>
      <c r="F37" s="38"/>
      <c r="G37" s="34"/>
      <c r="H37" s="34"/>
      <c r="I37" s="38"/>
      <c r="J37" s="38"/>
      <c r="K37" s="39"/>
    </row>
    <row r="38" spans="1:11" ht="14.25" customHeight="1" x14ac:dyDescent="0.25">
      <c r="A38" s="63" t="s">
        <v>34</v>
      </c>
      <c r="B38" s="64"/>
      <c r="C38" s="64"/>
      <c r="D38" s="64"/>
      <c r="E38" s="64"/>
      <c r="F38" s="64"/>
      <c r="G38" s="64"/>
      <c r="H38" s="64"/>
      <c r="I38" s="64"/>
      <c r="J38" s="64"/>
      <c r="K38" s="65"/>
    </row>
    <row r="39" spans="1:11" ht="14.25" customHeight="1" x14ac:dyDescent="0.25">
      <c r="A39" s="98" t="s">
        <v>46</v>
      </c>
      <c r="B39" s="99"/>
      <c r="C39" s="99"/>
      <c r="D39" s="99"/>
      <c r="E39" s="99"/>
      <c r="F39" s="99"/>
      <c r="G39" s="99"/>
      <c r="H39" s="99"/>
      <c r="I39" s="99"/>
      <c r="J39" s="99"/>
      <c r="K39" s="100"/>
    </row>
    <row r="40" spans="1:11" ht="72" customHeight="1" thickBot="1" x14ac:dyDescent="0.3">
      <c r="A40" s="91" t="s">
        <v>35</v>
      </c>
      <c r="B40" s="92"/>
      <c r="C40" s="92"/>
      <c r="D40" s="92"/>
      <c r="E40" s="92"/>
      <c r="F40" s="92"/>
      <c r="G40" s="92"/>
      <c r="H40" s="92"/>
      <c r="I40" s="92"/>
      <c r="J40" s="92"/>
      <c r="K40" s="93"/>
    </row>
  </sheetData>
  <mergeCells count="42">
    <mergeCell ref="A40:K40"/>
    <mergeCell ref="A33:B33"/>
    <mergeCell ref="D33:F33"/>
    <mergeCell ref="I33:K33"/>
    <mergeCell ref="A34:B34"/>
    <mergeCell ref="D34:F34"/>
    <mergeCell ref="I34:K34"/>
    <mergeCell ref="A39:K39"/>
    <mergeCell ref="A6:K6"/>
    <mergeCell ref="A28:B28"/>
    <mergeCell ref="D28:F28"/>
    <mergeCell ref="I28:K28"/>
    <mergeCell ref="A29:B29"/>
    <mergeCell ref="D29:F29"/>
    <mergeCell ref="I29:K29"/>
    <mergeCell ref="F19:G19"/>
    <mergeCell ref="A7:K7"/>
    <mergeCell ref="A8:K8"/>
    <mergeCell ref="F10:G10"/>
    <mergeCell ref="F11:G11"/>
    <mergeCell ref="F12:G12"/>
    <mergeCell ref="F13:G13"/>
    <mergeCell ref="F14:G14"/>
    <mergeCell ref="F15:G15"/>
    <mergeCell ref="A1:K1"/>
    <mergeCell ref="A2:K2"/>
    <mergeCell ref="A3:K3"/>
    <mergeCell ref="A4:K4"/>
    <mergeCell ref="A5:K5"/>
    <mergeCell ref="E9:F9"/>
    <mergeCell ref="F27:G27"/>
    <mergeCell ref="A38:K38"/>
    <mergeCell ref="F25:G25"/>
    <mergeCell ref="F26:G26"/>
    <mergeCell ref="F22:G22"/>
    <mergeCell ref="F23:G23"/>
    <mergeCell ref="F24:G24"/>
    <mergeCell ref="F16:G16"/>
    <mergeCell ref="F17:G17"/>
    <mergeCell ref="F18:G18"/>
    <mergeCell ref="F20:G20"/>
    <mergeCell ref="F21:G21"/>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T.C. TARİHİ 1. GRUP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2015-07-02T07:19:31Z</dcterms:modified>
</cp:coreProperties>
</file>