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570" windowHeight="8175"/>
  </bookViews>
  <sheets>
    <sheet name="MALİYE 1. GRUP" sheetId="1" r:id="rId1"/>
    <sheet name="MALİYE 2. GRUP" sheetId="2" r:id="rId2"/>
  </sheets>
  <calcPr calcId="152511"/>
</workbook>
</file>

<file path=xl/calcChain.xml><?xml version="1.0" encoding="utf-8"?>
<calcChain xmlns="http://schemas.openxmlformats.org/spreadsheetml/2006/main">
  <c r="J26" i="2" l="1"/>
  <c r="AN34" i="2"/>
  <c r="AM34" i="2"/>
  <c r="AK34" i="2"/>
  <c r="AH34" i="2"/>
  <c r="AE34" i="2"/>
  <c r="AB34" i="2"/>
  <c r="Y34" i="2"/>
  <c r="V34" i="2"/>
  <c r="S34" i="2"/>
  <c r="O34" i="2"/>
  <c r="N34" i="2"/>
  <c r="K34" i="2"/>
  <c r="J34" i="2"/>
  <c r="D34" i="2"/>
  <c r="AN33" i="2"/>
  <c r="AM33" i="2"/>
  <c r="AK33" i="2"/>
  <c r="AH33" i="2"/>
  <c r="AE33" i="2"/>
  <c r="AB33" i="2"/>
  <c r="Y33" i="2"/>
  <c r="V33" i="2"/>
  <c r="S33" i="2"/>
  <c r="O33" i="2"/>
  <c r="N33" i="2"/>
  <c r="K33" i="2"/>
  <c r="J33" i="2"/>
  <c r="D33" i="2"/>
  <c r="AN32" i="2"/>
  <c r="AM32" i="2"/>
  <c r="AK32" i="2"/>
  <c r="AH32" i="2"/>
  <c r="AE32" i="2"/>
  <c r="AB32" i="2"/>
  <c r="Y32" i="2"/>
  <c r="V32" i="2"/>
  <c r="S32" i="2"/>
  <c r="O32" i="2"/>
  <c r="N32" i="2"/>
  <c r="K32" i="2"/>
  <c r="J32" i="2"/>
  <c r="D32" i="2"/>
  <c r="AN31" i="2"/>
  <c r="AM31" i="2"/>
  <c r="AK31" i="2"/>
  <c r="AH31" i="2"/>
  <c r="AE31" i="2"/>
  <c r="AB31" i="2"/>
  <c r="Y31" i="2"/>
  <c r="V31" i="2"/>
  <c r="S31" i="2"/>
  <c r="O31" i="2"/>
  <c r="N31" i="2"/>
  <c r="K31" i="2"/>
  <c r="J31" i="2"/>
  <c r="D31" i="2"/>
  <c r="AN30" i="2"/>
  <c r="AM30" i="2"/>
  <c r="AK30" i="2"/>
  <c r="AH30" i="2"/>
  <c r="AE30" i="2"/>
  <c r="AB30" i="2"/>
  <c r="Y30" i="2"/>
  <c r="V30" i="2"/>
  <c r="S30" i="2"/>
  <c r="O30" i="2"/>
  <c r="N30" i="2"/>
  <c r="K30" i="2"/>
  <c r="J30" i="2"/>
  <c r="D30" i="2"/>
  <c r="AN29" i="2"/>
  <c r="AM29" i="2"/>
  <c r="AK29" i="2"/>
  <c r="AH29" i="2"/>
  <c r="AE29" i="2"/>
  <c r="AB29" i="2"/>
  <c r="Y29" i="2"/>
  <c r="V29" i="2"/>
  <c r="S29" i="2"/>
  <c r="O29" i="2"/>
  <c r="N29" i="2"/>
  <c r="K29" i="2"/>
  <c r="J29" i="2"/>
  <c r="D29" i="2"/>
  <c r="AN28" i="2"/>
  <c r="AM28" i="2"/>
  <c r="AK28" i="2"/>
  <c r="AH28" i="2"/>
  <c r="AE28" i="2"/>
  <c r="AB28" i="2"/>
  <c r="Y28" i="2"/>
  <c r="V28" i="2"/>
  <c r="S28" i="2"/>
  <c r="O28" i="2"/>
  <c r="N28" i="2"/>
  <c r="K28" i="2"/>
  <c r="J28" i="2"/>
  <c r="D28" i="2"/>
  <c r="AN27" i="2"/>
  <c r="AM27" i="2"/>
  <c r="AK27" i="2"/>
  <c r="AH27" i="2"/>
  <c r="AE27" i="2"/>
  <c r="AB27" i="2"/>
  <c r="Y27" i="2"/>
  <c r="V27" i="2"/>
  <c r="S27" i="2"/>
  <c r="O27" i="2"/>
  <c r="N27" i="2"/>
  <c r="K27" i="2"/>
  <c r="J27" i="2"/>
  <c r="D27" i="2"/>
  <c r="AN26" i="2"/>
  <c r="AM26" i="2"/>
  <c r="AK26" i="2"/>
  <c r="AH26" i="2"/>
  <c r="AE26" i="2"/>
  <c r="AB26" i="2"/>
  <c r="Y26" i="2"/>
  <c r="V26" i="2"/>
  <c r="S26" i="2"/>
  <c r="O26" i="2"/>
  <c r="N26" i="2"/>
  <c r="D26" i="2"/>
  <c r="AN25" i="2"/>
  <c r="AK25" i="2"/>
  <c r="AH25" i="2"/>
  <c r="AE25" i="2"/>
  <c r="AB25" i="2"/>
  <c r="Y25" i="2"/>
  <c r="V25" i="2"/>
  <c r="S25" i="2"/>
  <c r="O25" i="2"/>
  <c r="N25" i="2"/>
  <c r="D25" i="2"/>
  <c r="AN24" i="2"/>
  <c r="AK24" i="2"/>
  <c r="AH24" i="2"/>
  <c r="AE24" i="2"/>
  <c r="AB24" i="2"/>
  <c r="Y24" i="2"/>
  <c r="V24" i="2"/>
  <c r="S24" i="2"/>
  <c r="O24" i="2"/>
  <c r="D24" i="2" s="1"/>
  <c r="N24" i="2"/>
  <c r="AN23" i="2"/>
  <c r="AK23" i="2"/>
  <c r="AH23" i="2"/>
  <c r="AE23" i="2"/>
  <c r="AB23" i="2"/>
  <c r="Y23" i="2"/>
  <c r="V23" i="2"/>
  <c r="S23" i="2"/>
  <c r="O23" i="2"/>
  <c r="D23" i="2" s="1"/>
  <c r="N23" i="2"/>
  <c r="AN22" i="2"/>
  <c r="AK22" i="2"/>
  <c r="AH22" i="2"/>
  <c r="AE22" i="2"/>
  <c r="AB22" i="2"/>
  <c r="Y22" i="2"/>
  <c r="V22" i="2"/>
  <c r="S22" i="2"/>
  <c r="O22" i="2"/>
  <c r="N22" i="2"/>
  <c r="D22" i="2"/>
  <c r="AN21" i="2"/>
  <c r="AK21" i="2"/>
  <c r="AH21" i="2"/>
  <c r="AE21" i="2"/>
  <c r="AB21" i="2"/>
  <c r="Y21" i="2"/>
  <c r="V21" i="2"/>
  <c r="S21" i="2"/>
  <c r="O21" i="2"/>
  <c r="N21" i="2"/>
  <c r="D21" i="2"/>
  <c r="AN20" i="2"/>
  <c r="AK20" i="2"/>
  <c r="AH20" i="2"/>
  <c r="AE20" i="2"/>
  <c r="AB20" i="2"/>
  <c r="Y20" i="2"/>
  <c r="V20" i="2"/>
  <c r="S20" i="2"/>
  <c r="O20" i="2"/>
  <c r="D20" i="2" s="1"/>
  <c r="N20" i="2"/>
  <c r="AN19" i="2"/>
  <c r="AK19" i="2"/>
  <c r="AH19" i="2"/>
  <c r="AE19" i="2"/>
  <c r="AB19" i="2"/>
  <c r="Y19" i="2"/>
  <c r="V19" i="2"/>
  <c r="S19" i="2"/>
  <c r="O19" i="2"/>
  <c r="D19" i="2" s="1"/>
  <c r="N19" i="2"/>
  <c r="AN18" i="2"/>
  <c r="AK18" i="2"/>
  <c r="AH18" i="2"/>
  <c r="AE18" i="2"/>
  <c r="AB18" i="2"/>
  <c r="Y18" i="2"/>
  <c r="V18" i="2"/>
  <c r="S18" i="2"/>
  <c r="O18" i="2"/>
  <c r="D18" i="2" s="1"/>
  <c r="N18" i="2"/>
  <c r="AN17" i="2"/>
  <c r="AK17" i="2"/>
  <c r="AH17" i="2"/>
  <c r="AE17" i="2"/>
  <c r="AB17" i="2"/>
  <c r="Y17" i="2"/>
  <c r="V17" i="2"/>
  <c r="S17" i="2"/>
  <c r="O17" i="2"/>
  <c r="N17" i="2"/>
  <c r="D17" i="2"/>
  <c r="AN16" i="2"/>
  <c r="AK16" i="2"/>
  <c r="AH16" i="2"/>
  <c r="AE16" i="2"/>
  <c r="AB16" i="2"/>
  <c r="Y16" i="2"/>
  <c r="V16" i="2"/>
  <c r="S16" i="2"/>
  <c r="O16" i="2"/>
  <c r="D16" i="2" s="1"/>
  <c r="N16" i="2"/>
  <c r="AN15" i="2"/>
  <c r="AK15" i="2"/>
  <c r="AH15" i="2"/>
  <c r="AE15" i="2"/>
  <c r="AB15" i="2"/>
  <c r="Y15" i="2"/>
  <c r="V15" i="2"/>
  <c r="S15" i="2"/>
  <c r="O15" i="2"/>
  <c r="D15" i="2" s="1"/>
  <c r="N15" i="2"/>
  <c r="AN14" i="2"/>
  <c r="AK14" i="2"/>
  <c r="AH14" i="2"/>
  <c r="AE14" i="2"/>
  <c r="AB14" i="2"/>
  <c r="Y14" i="2"/>
  <c r="V14" i="2"/>
  <c r="S14" i="2"/>
  <c r="O14" i="2"/>
  <c r="D14" i="2" s="1"/>
  <c r="N14" i="2"/>
  <c r="AN13" i="2"/>
  <c r="AK13" i="2"/>
  <c r="AH13" i="2"/>
  <c r="AE13" i="2"/>
  <c r="AB13" i="2"/>
  <c r="Y13" i="2"/>
  <c r="V13" i="2"/>
  <c r="S13" i="2"/>
  <c r="O13" i="2"/>
  <c r="D13" i="2" s="1"/>
  <c r="N13" i="2"/>
  <c r="AN12" i="2"/>
  <c r="AK12" i="2"/>
  <c r="AH12" i="2"/>
  <c r="AE12" i="2"/>
  <c r="AB12" i="2"/>
  <c r="Y12" i="2"/>
  <c r="V12" i="2"/>
  <c r="S12" i="2"/>
  <c r="O12" i="2"/>
  <c r="D12" i="2" s="1"/>
  <c r="N12" i="2"/>
  <c r="AN11" i="2"/>
  <c r="AK11" i="2"/>
  <c r="AH11" i="2"/>
  <c r="AE11" i="2"/>
  <c r="AB11" i="2"/>
  <c r="Y11" i="2"/>
  <c r="V11" i="2"/>
  <c r="S11" i="2"/>
  <c r="O11" i="2"/>
  <c r="D11" i="2" s="1"/>
  <c r="N11" i="2"/>
  <c r="AN10" i="2"/>
  <c r="AK10" i="2"/>
  <c r="AH10" i="2"/>
  <c r="AE10" i="2"/>
  <c r="AB10" i="2"/>
  <c r="Y10" i="2"/>
  <c r="V10" i="2"/>
  <c r="S10" i="2"/>
  <c r="O10" i="2"/>
  <c r="D10" i="2" s="1"/>
  <c r="N10" i="2"/>
  <c r="AN30" i="1"/>
  <c r="AM30" i="1"/>
  <c r="AK30" i="1"/>
  <c r="AH30" i="1"/>
  <c r="AE30" i="1"/>
  <c r="AB30" i="1"/>
  <c r="Y30" i="1"/>
  <c r="V30" i="1"/>
  <c r="S30" i="1"/>
  <c r="O30" i="1"/>
  <c r="N30" i="1"/>
  <c r="K30" i="1"/>
  <c r="J30" i="1"/>
  <c r="D30" i="1"/>
  <c r="AN29" i="1"/>
  <c r="AM29" i="1"/>
  <c r="AK29" i="1"/>
  <c r="AH29" i="1"/>
  <c r="AE29" i="1"/>
  <c r="AB29" i="1"/>
  <c r="Y29" i="1"/>
  <c r="V29" i="1"/>
  <c r="S29" i="1"/>
  <c r="O29" i="1"/>
  <c r="N29" i="1"/>
  <c r="K29" i="1"/>
  <c r="J29" i="1"/>
  <c r="D29" i="1"/>
  <c r="AN28" i="1"/>
  <c r="AK28" i="1"/>
  <c r="AH28" i="1"/>
  <c r="AE28" i="1"/>
  <c r="AB28" i="1"/>
  <c r="Y28" i="1"/>
  <c r="V28" i="1"/>
  <c r="S28" i="1"/>
  <c r="O28" i="1"/>
  <c r="N28" i="1"/>
  <c r="D28" i="1"/>
  <c r="AN27" i="1"/>
  <c r="AK27" i="1"/>
  <c r="AH27" i="1"/>
  <c r="AE27" i="1"/>
  <c r="AB27" i="1"/>
  <c r="Y27" i="1"/>
  <c r="V27" i="1"/>
  <c r="S27" i="1"/>
  <c r="O27" i="1"/>
  <c r="N27" i="1"/>
  <c r="D27" i="1"/>
  <c r="AN26" i="1"/>
  <c r="AK26" i="1"/>
  <c r="AH26" i="1"/>
  <c r="AE26" i="1"/>
  <c r="AB26" i="1"/>
  <c r="Y26" i="1"/>
  <c r="V26" i="1"/>
  <c r="S26" i="1"/>
  <c r="O26" i="1"/>
  <c r="D26" i="1" s="1"/>
  <c r="N26" i="1"/>
  <c r="AN25" i="1"/>
  <c r="AK25" i="1"/>
  <c r="AH25" i="1"/>
  <c r="AE25" i="1"/>
  <c r="AB25" i="1"/>
  <c r="Y25" i="1"/>
  <c r="V25" i="1"/>
  <c r="S25" i="1"/>
  <c r="O25" i="1"/>
  <c r="N25" i="1"/>
  <c r="D25" i="1"/>
  <c r="AN24" i="1"/>
  <c r="AK24" i="1"/>
  <c r="AH24" i="1"/>
  <c r="AE24" i="1"/>
  <c r="AB24" i="1"/>
  <c r="Y24" i="1"/>
  <c r="V24" i="1"/>
  <c r="S24" i="1"/>
  <c r="O24" i="1"/>
  <c r="D24" i="1" s="1"/>
  <c r="N24" i="1"/>
  <c r="AN23" i="1"/>
  <c r="AK23" i="1"/>
  <c r="AH23" i="1"/>
  <c r="AE23" i="1"/>
  <c r="AB23" i="1"/>
  <c r="Y23" i="1"/>
  <c r="V23" i="1"/>
  <c r="S23" i="1"/>
  <c r="O23" i="1"/>
  <c r="N23" i="1"/>
  <c r="D23" i="1"/>
  <c r="AN22" i="1"/>
  <c r="AK22" i="1"/>
  <c r="AH22" i="1"/>
  <c r="AE22" i="1"/>
  <c r="AB22" i="1"/>
  <c r="Y22" i="1"/>
  <c r="V22" i="1"/>
  <c r="S22" i="1"/>
  <c r="O22" i="1"/>
  <c r="D22" i="1" s="1"/>
  <c r="N22" i="1"/>
  <c r="AN21" i="1"/>
  <c r="AK21" i="1"/>
  <c r="AH21" i="1"/>
  <c r="AE21" i="1"/>
  <c r="AB21" i="1"/>
  <c r="Y21" i="1"/>
  <c r="V21" i="1"/>
  <c r="S21" i="1"/>
  <c r="O21" i="1"/>
  <c r="D21" i="1" s="1"/>
  <c r="N21" i="1"/>
  <c r="AN20" i="1"/>
  <c r="AK20" i="1"/>
  <c r="AH20" i="1"/>
  <c r="AE20" i="1"/>
  <c r="AB20" i="1"/>
  <c r="Y20" i="1"/>
  <c r="V20" i="1"/>
  <c r="S20" i="1"/>
  <c r="O20" i="1"/>
  <c r="D20" i="1" s="1"/>
  <c r="N20" i="1"/>
  <c r="AN19" i="1"/>
  <c r="AK19" i="1"/>
  <c r="AH19" i="1"/>
  <c r="AE19" i="1"/>
  <c r="AB19" i="1"/>
  <c r="Y19" i="1"/>
  <c r="V19" i="1"/>
  <c r="S19" i="1"/>
  <c r="O19" i="1"/>
  <c r="D19" i="1" s="1"/>
  <c r="N19" i="1"/>
  <c r="AN18" i="1"/>
  <c r="AK18" i="1"/>
  <c r="AH18" i="1"/>
  <c r="AE18" i="1"/>
  <c r="AB18" i="1"/>
  <c r="Y18" i="1"/>
  <c r="V18" i="1"/>
  <c r="S18" i="1"/>
  <c r="O18" i="1"/>
  <c r="D18" i="1" s="1"/>
  <c r="N18" i="1"/>
  <c r="AN17" i="1"/>
  <c r="AK17" i="1"/>
  <c r="AH17" i="1"/>
  <c r="AE17" i="1"/>
  <c r="AB17" i="1"/>
  <c r="Y17" i="1"/>
  <c r="V17" i="1"/>
  <c r="S17" i="1"/>
  <c r="O17" i="1"/>
  <c r="D17" i="1" s="1"/>
  <c r="N17" i="1"/>
  <c r="AN16" i="1"/>
  <c r="AK16" i="1"/>
  <c r="AH16" i="1"/>
  <c r="AE16" i="1"/>
  <c r="AB16" i="1"/>
  <c r="Y16" i="1"/>
  <c r="V16" i="1"/>
  <c r="S16" i="1"/>
  <c r="O16" i="1"/>
  <c r="D16" i="1" s="1"/>
  <c r="N16" i="1"/>
  <c r="AN15" i="1"/>
  <c r="AK15" i="1"/>
  <c r="AH15" i="1"/>
  <c r="AE15" i="1"/>
  <c r="AB15" i="1"/>
  <c r="Y15" i="1"/>
  <c r="V15" i="1"/>
  <c r="S15" i="1"/>
  <c r="O15" i="1"/>
  <c r="N15" i="1"/>
  <c r="D15" i="1"/>
  <c r="AN14" i="1"/>
  <c r="AK14" i="1"/>
  <c r="AH14" i="1"/>
  <c r="AE14" i="1"/>
  <c r="AB14" i="1"/>
  <c r="Y14" i="1"/>
  <c r="V14" i="1"/>
  <c r="S14" i="1"/>
  <c r="O14" i="1"/>
  <c r="D14" i="1" s="1"/>
  <c r="N14" i="1"/>
  <c r="AN13" i="1"/>
  <c r="AK13" i="1"/>
  <c r="AH13" i="1"/>
  <c r="AE13" i="1"/>
  <c r="AB13" i="1"/>
  <c r="Y13" i="1"/>
  <c r="V13" i="1"/>
  <c r="S13" i="1"/>
  <c r="O13" i="1"/>
  <c r="D13" i="1" s="1"/>
  <c r="N13" i="1"/>
  <c r="AN12" i="1"/>
  <c r="AK12" i="1"/>
  <c r="AH12" i="1"/>
  <c r="AE12" i="1"/>
  <c r="AB12" i="1"/>
  <c r="Y12" i="1"/>
  <c r="V12" i="1"/>
  <c r="S12" i="1"/>
  <c r="O12" i="1"/>
  <c r="D12" i="1" s="1"/>
  <c r="N12" i="1"/>
  <c r="AN11" i="1"/>
  <c r="AK11" i="1"/>
  <c r="AH11" i="1"/>
  <c r="AE11" i="1"/>
  <c r="AB11" i="1"/>
  <c r="Y11" i="1"/>
  <c r="V11" i="1"/>
  <c r="S11" i="1"/>
  <c r="O11" i="1"/>
  <c r="D11" i="1" s="1"/>
  <c r="N11" i="1"/>
  <c r="AN10" i="1"/>
  <c r="AK10" i="1"/>
  <c r="AH10" i="1"/>
  <c r="AE10" i="1"/>
  <c r="AB10" i="1"/>
  <c r="Y10" i="1"/>
  <c r="V10" i="1"/>
  <c r="S10" i="1"/>
  <c r="O10" i="1"/>
  <c r="D10" i="1" s="1"/>
  <c r="N10" i="1"/>
  <c r="AL20" i="2" l="1"/>
  <c r="AL27" i="2"/>
  <c r="P27" i="2" s="1"/>
  <c r="AL29" i="2"/>
  <c r="P29" i="2" s="1"/>
  <c r="AL31" i="2"/>
  <c r="P31" i="2" s="1"/>
  <c r="AL33" i="2"/>
  <c r="P33" i="2" s="1"/>
  <c r="AL16" i="2"/>
  <c r="AL13" i="2"/>
  <c r="AL17" i="2"/>
  <c r="AL21" i="2"/>
  <c r="AL22" i="2"/>
  <c r="AL23" i="2"/>
  <c r="AL24" i="2"/>
  <c r="AL25" i="2"/>
  <c r="AL10" i="2"/>
  <c r="AL11" i="2"/>
  <c r="AL12" i="2"/>
  <c r="AL14" i="2"/>
  <c r="AL18" i="2"/>
  <c r="AL26" i="2"/>
  <c r="P26" i="2" s="1"/>
  <c r="K26" i="2" s="1"/>
  <c r="AL28" i="2"/>
  <c r="P28" i="2" s="1"/>
  <c r="AL30" i="2"/>
  <c r="P30" i="2" s="1"/>
  <c r="AL32" i="2"/>
  <c r="P32" i="2" s="1"/>
  <c r="AL15" i="2"/>
  <c r="AL19" i="2"/>
  <c r="AL34" i="2"/>
  <c r="P34" i="2" s="1"/>
  <c r="AL25" i="1"/>
  <c r="AL10" i="1"/>
  <c r="AL11" i="1"/>
  <c r="AL12" i="1"/>
  <c r="AL13" i="1"/>
  <c r="AL14" i="1"/>
  <c r="AL15" i="1"/>
  <c r="AL16" i="1"/>
  <c r="AL17" i="1"/>
  <c r="AL18" i="1"/>
  <c r="AL19" i="1"/>
  <c r="AL20" i="1"/>
  <c r="AL21" i="1"/>
  <c r="AL22" i="1"/>
  <c r="AL23" i="1"/>
  <c r="AL24" i="1"/>
  <c r="P25" i="1"/>
  <c r="K25" i="1" s="1"/>
  <c r="AL26" i="1"/>
  <c r="AL27" i="1"/>
  <c r="AL28" i="1"/>
  <c r="AL29" i="1"/>
  <c r="P29" i="1" s="1"/>
  <c r="AL30" i="1"/>
  <c r="P30" i="1" s="1"/>
  <c r="P25" i="2" l="1"/>
  <c r="K25" i="2" s="1"/>
  <c r="AM25" i="2"/>
  <c r="J25" i="2" s="1"/>
  <c r="P24" i="2"/>
  <c r="K24" i="2" s="1"/>
  <c r="AM24" i="2"/>
  <c r="J24" i="2" s="1"/>
  <c r="P23" i="2"/>
  <c r="K23" i="2" s="1"/>
  <c r="AM23" i="2"/>
  <c r="J23" i="2" s="1"/>
  <c r="P22" i="2"/>
  <c r="K22" i="2" s="1"/>
  <c r="AM22" i="2"/>
  <c r="J22" i="2" s="1"/>
  <c r="P21" i="2"/>
  <c r="K21" i="2" s="1"/>
  <c r="AM21" i="2"/>
  <c r="J21" i="2" s="1"/>
  <c r="P20" i="2"/>
  <c r="K20" i="2" s="1"/>
  <c r="AM20" i="2"/>
  <c r="J20" i="2" s="1"/>
  <c r="P19" i="2"/>
  <c r="K19" i="2" s="1"/>
  <c r="AM19" i="2"/>
  <c r="J19" i="2" s="1"/>
  <c r="P17" i="2"/>
  <c r="K17" i="2" s="1"/>
  <c r="AM17" i="2"/>
  <c r="J17" i="2" s="1"/>
  <c r="P18" i="2"/>
  <c r="K18" i="2" s="1"/>
  <c r="AM18" i="2"/>
  <c r="J18" i="2" s="1"/>
  <c r="AM25" i="1"/>
  <c r="J25" i="1" s="1"/>
  <c r="P23" i="1"/>
  <c r="K23" i="1" s="1"/>
  <c r="AM23" i="1"/>
  <c r="J23" i="1" s="1"/>
  <c r="P20" i="1"/>
  <c r="K20" i="1" s="1"/>
  <c r="AM20" i="1"/>
  <c r="J20" i="1" s="1"/>
  <c r="P18" i="1"/>
  <c r="K18" i="1" s="1"/>
  <c r="AM18" i="1"/>
  <c r="J18" i="1" s="1"/>
  <c r="P16" i="1"/>
  <c r="K16" i="1" s="1"/>
  <c r="P14" i="1"/>
  <c r="K14" i="1" s="1"/>
  <c r="P28" i="1"/>
  <c r="K28" i="1" s="1"/>
  <c r="AM28" i="1"/>
  <c r="J28" i="1" s="1"/>
  <c r="P27" i="1"/>
  <c r="K27" i="1" s="1"/>
  <c r="AM27" i="1"/>
  <c r="J27" i="1" s="1"/>
  <c r="P16" i="2"/>
  <c r="K16" i="2" s="1"/>
  <c r="AM16" i="2"/>
  <c r="J16" i="2" s="1"/>
  <c r="P15" i="2"/>
  <c r="K15" i="2" s="1"/>
  <c r="AM15" i="2"/>
  <c r="J15" i="2" s="1"/>
  <c r="P14" i="2"/>
  <c r="K14" i="2" s="1"/>
  <c r="P13" i="2"/>
  <c r="K13" i="2" s="1"/>
  <c r="P12" i="2"/>
  <c r="K12" i="2" s="1"/>
  <c r="P11" i="2"/>
  <c r="K11" i="2" s="1"/>
  <c r="P10" i="2"/>
  <c r="K10" i="2" s="1"/>
  <c r="P26" i="1"/>
  <c r="K26" i="1" s="1"/>
  <c r="P24" i="1"/>
  <c r="K24" i="1" s="1"/>
  <c r="AM24" i="1"/>
  <c r="J24" i="1" s="1"/>
  <c r="P22" i="1"/>
  <c r="K22" i="1" s="1"/>
  <c r="AM22" i="1"/>
  <c r="J22" i="1" s="1"/>
  <c r="P21" i="1"/>
  <c r="K21" i="1" s="1"/>
  <c r="AM21" i="1"/>
  <c r="P19" i="1"/>
  <c r="K19" i="1" s="1"/>
  <c r="AM19" i="1"/>
  <c r="J19" i="1" s="1"/>
  <c r="P17" i="1"/>
  <c r="K17" i="1" s="1"/>
  <c r="P15" i="1"/>
  <c r="K15" i="1" s="1"/>
  <c r="AM15" i="1"/>
  <c r="J15" i="1" s="1"/>
  <c r="P13" i="1"/>
  <c r="K13" i="1" s="1"/>
  <c r="P12" i="1"/>
  <c r="K12" i="1" s="1"/>
  <c r="AM12" i="1"/>
  <c r="J12" i="1" s="1"/>
  <c r="P11" i="1"/>
  <c r="K11" i="1" s="1"/>
  <c r="AM11" i="1"/>
  <c r="P10" i="1"/>
  <c r="K10" i="1" s="1"/>
  <c r="AM11" i="2" l="1"/>
  <c r="J11" i="2" s="1"/>
  <c r="AM10" i="2"/>
  <c r="J10" i="2" s="1"/>
  <c r="AM16" i="1"/>
  <c r="J16" i="1" s="1"/>
  <c r="AM26" i="1"/>
  <c r="AM17" i="1"/>
  <c r="J17" i="1" s="1"/>
  <c r="AM14" i="1"/>
  <c r="J14" i="1" s="1"/>
  <c r="AM10" i="1"/>
  <c r="J10" i="1" s="1"/>
  <c r="AM14" i="2"/>
  <c r="J14" i="2" s="1"/>
  <c r="AM13" i="2"/>
  <c r="AM12" i="2"/>
  <c r="J12" i="2" s="1"/>
  <c r="AM13" i="1"/>
</calcChain>
</file>

<file path=xl/sharedStrings.xml><?xml version="1.0" encoding="utf-8"?>
<sst xmlns="http://schemas.openxmlformats.org/spreadsheetml/2006/main" count="610" uniqueCount="104">
  <si>
    <t>T.C.</t>
  </si>
  <si>
    <t>SAKARYA ÜNİVERSİTESİ</t>
  </si>
  <si>
    <t>SOSYAL BİLİMLER ENSTİTÜSÜ</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</si>
  <si>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</si>
  <si>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</si>
  <si>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</si>
  <si>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</si>
  <si>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</si>
  <si>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</si>
  <si>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</si>
  <si>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</si>
  <si>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</si>
  <si>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</si>
  <si>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</si>
  <si>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</si>
  <si>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</si>
  <si>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</si>
  <si>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</si>
  <si>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</si>
  <si>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</si>
  <si>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</si>
  <si>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</si>
  <si>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</si>
  <si>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</si>
  <si>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</si>
  <si>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Doç. Dr. Mehmet Emin ALTUNDEMİR</t>
  </si>
  <si>
    <t>Prof. Dr. Habib YILDIZ</t>
  </si>
  <si>
    <t>Yrd. Doç. Dr. Nurullah ALTUN</t>
  </si>
  <si>
    <t>Yrd. Doç. Dr. Cahit ŞANVER</t>
  </si>
  <si>
    <t>GİREMEZ(AKTS)</t>
  </si>
  <si>
    <t>1260E42012</t>
  </si>
  <si>
    <t>GİREMEZ(DERSTEN BAŞARISIZ)</t>
  </si>
  <si>
    <t>1260E42010</t>
  </si>
  <si>
    <t>UZAKTAN EĞİTİM MALİYE TEZSİZ YÜKSEK LİSANS</t>
  </si>
  <si>
    <t>Prof. Dr. Fatih SAVAŞAN</t>
  </si>
  <si>
    <t>Doç. Dr. Temel GÜRDAL</t>
  </si>
  <si>
    <t>Doç. Dr. Fatih YARDIMCIOĞLU</t>
  </si>
  <si>
    <t>1160E42011</t>
  </si>
  <si>
    <t>GİREMEZ(DERSTEN BAŞARISIZ</t>
  </si>
  <si>
    <t>2014-2015 / BAHAR YARIYILI SONU</t>
  </si>
  <si>
    <t>PROJE SAVUNMA SINAVI BAŞARI LİSTESİ</t>
  </si>
  <si>
    <t>1. GRUP</t>
  </si>
  <si>
    <t>2. GRUP</t>
  </si>
  <si>
    <t xml:space="preserve">Not:1) Öğrencinin danışmanı Proje Savunma Sınavına girmek zorundadır.          
</t>
  </si>
  <si>
    <t xml:space="preserve">(2) Proje Savunma sınavı aşağıdaki esaslara göre yürütülür:
a) EABD başkanlığı teklifi ile EYK tarafından oluşturulmuş, biri öğrencinin proje danışmanı olmak üzere üç kişilik jüri önünde akademik takvimde belirtilen proje savunma sınavı tarihinde yapılır.
b) Proje savunma sınavının tamamlanmasından sonra jüri üyeleri, salt çoğunlukla projeyi başarı notu ile başarılı veya başarısız olarak değerlendirir. Bu karar jüri başkanı tarafından proje savunma sınavını izleyen üç gün içinde ilgili enstitüye tutanakla bildirilir.
c) Projesi jüri tarafından başarısız bulunan öğrenci için, EYK kararı ile ilgili EABD başkanlığından yeni bir proje danışmanı önerisi istenir. EYK kararı ile proje danışmanı atama işlemi yapılan öğrenci yeni proje danışmanı öğretim üyesi ile yeni bir proje konusunu belirler. Azami süreyi dolduran öğrencilerin, öğrencilik haklarından yararlandırılmaksızın, proje hazırlama hakkı verilerek öğrencilik statüsü devam eder.
</t>
  </si>
  <si>
    <t>Not:2) PROJE SAVUNMA SINAVINDA EN AZ GEÇER NOT 65 (CC) DİR.</t>
  </si>
  <si>
    <t>1160E42514</t>
  </si>
  <si>
    <t>YUNUS EMRE KIZILTEPE</t>
  </si>
  <si>
    <t>1360E42008</t>
  </si>
  <si>
    <t>REŞAT MARAŞ</t>
  </si>
  <si>
    <t>1360E42515</t>
  </si>
  <si>
    <t>EZGİ SELMAN</t>
  </si>
  <si>
    <t>1160E42511</t>
  </si>
  <si>
    <t>MÜCAHİT ŞEN</t>
  </si>
  <si>
    <t>1260E42016</t>
  </si>
  <si>
    <t>ABDULVALİ DENİZ</t>
  </si>
  <si>
    <t>1360E42502</t>
  </si>
  <si>
    <t>CANSU EL BOUKHARİ</t>
  </si>
  <si>
    <t>1360E42020</t>
  </si>
  <si>
    <t>ULAŞ ATEŞ</t>
  </si>
  <si>
    <t>1360E42514</t>
  </si>
  <si>
    <t>FATMA DEMİR</t>
  </si>
  <si>
    <t>1360E42513</t>
  </si>
  <si>
    <t>AHMET YAKICI</t>
  </si>
  <si>
    <t>1260E42024</t>
  </si>
  <si>
    <t>ERSİN YALMAN</t>
  </si>
  <si>
    <t>1360E42510</t>
  </si>
  <si>
    <t>ZEYNEP ALİŞ</t>
  </si>
  <si>
    <t>1160E42018</t>
  </si>
  <si>
    <t>MERVE KISAKESEN</t>
  </si>
  <si>
    <t>AÇIKLAMA</t>
  </si>
  <si>
    <t>1160E42526</t>
  </si>
  <si>
    <t>OSMAN ABDURREZZAK</t>
  </si>
  <si>
    <t>1360E42006</t>
  </si>
  <si>
    <t>BERK BEYAZ</t>
  </si>
  <si>
    <t>1360E42521</t>
  </si>
  <si>
    <t>ABDULLAH ZAFER AYRANCIOĞLU</t>
  </si>
  <si>
    <t>1360E42007</t>
  </si>
  <si>
    <t>MUSTAFA YARGI</t>
  </si>
  <si>
    <t>1360E42503</t>
  </si>
  <si>
    <t>EYÜP İLTER</t>
  </si>
  <si>
    <t>MUSTAFA BAYRAKTAR</t>
  </si>
  <si>
    <t>MUSTAFA ÖZTÜRK</t>
  </si>
  <si>
    <t>ESRA ÖZTÜRK</t>
  </si>
  <si>
    <t>1360E42509</t>
  </si>
  <si>
    <t>ESRA MAYHOŞ</t>
  </si>
  <si>
    <t>1360E42517</t>
  </si>
  <si>
    <t>TEKMİLE ERDOĞAN KALAFAT</t>
  </si>
  <si>
    <t>1360E42528</t>
  </si>
  <si>
    <t>MEHTAP YILMAZ</t>
  </si>
  <si>
    <t>1360E42527</t>
  </si>
  <si>
    <t>SEDAT SAZAK</t>
  </si>
  <si>
    <t>1360E42512</t>
  </si>
  <si>
    <t>ERDİNÇ SAKİN</t>
  </si>
  <si>
    <t>1360E42030</t>
  </si>
  <si>
    <t>ARİF BURAK KILCI</t>
  </si>
  <si>
    <t>1360E42032</t>
  </si>
  <si>
    <t>NUR GÜLŞAN</t>
  </si>
  <si>
    <t>1360E42028</t>
  </si>
  <si>
    <t>SAİT TUZCU</t>
  </si>
  <si>
    <t>DERSTEN BAŞARISIZ</t>
  </si>
  <si>
    <t>1360E42021</t>
  </si>
  <si>
    <t>CİHAN GÜL</t>
  </si>
  <si>
    <t>GR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</si>
</sst>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1"/>
      <color theme="1"/>
      <name val="Times New Roman"/>
      <family val="1"/>
      <charset val="162"/>
    </font>
    <font>
      <sz val="11"/>
      <name val="Times New Roman"/>
      <family val="1"/>
      <charset val="162"/>
    </font>
    <font>
      <sz val="10"/>
      <color rgb="FFFF0000"/>
      <name val="Times New Roman"/>
      <family val="1"/>
      <charset val="162"/>
    </font>
    <font>
      <sz val="9"/>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rgb="FF00B0F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21">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5" fillId="0" borderId="6"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4" fillId="0" borderId="0" xfId="0" applyFont="1" applyBorder="1" applyProtection="1">
      <protection hidden="1"/>
    </xf>
    <xf numFmtId="11" fontId="3" fillId="2" borderId="11" xfId="0" applyNumberFormat="1" applyFont="1" applyFill="1" applyBorder="1" applyAlignment="1">
      <alignment horizontal="center" vertical="center"/>
    </xf>
    <xf numFmtId="0" fontId="3" fillId="2" borderId="11" xfId="0" applyFont="1" applyFill="1" applyBorder="1" applyAlignment="1">
      <alignment horizontal="left"/>
    </xf>
    <xf numFmtId="0" fontId="3" fillId="2" borderId="11" xfId="0" applyFont="1" applyFill="1" applyBorder="1" applyAlignment="1" applyProtection="1">
      <alignment horizontal="center"/>
      <protection hidden="1"/>
    </xf>
    <xf numFmtId="0" fontId="4" fillId="2" borderId="11" xfId="0" applyFont="1" applyFill="1" applyBorder="1" applyAlignment="1" applyProtection="1">
      <alignment horizontal="center" vertical="center" wrapText="1"/>
      <protection hidden="1"/>
    </xf>
    <xf numFmtId="164" fontId="6" fillId="2" borderId="11" xfId="0" applyNumberFormat="1" applyFont="1" applyFill="1" applyBorder="1" applyAlignment="1" applyProtection="1">
      <alignment horizontal="center"/>
      <protection hidden="1"/>
    </xf>
    <xf numFmtId="164" fontId="6" fillId="2" borderId="13"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5" xfId="0" applyFont="1" applyBorder="1" applyAlignment="1" applyProtection="1">
      <alignment horizont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2" borderId="11" xfId="0" applyNumberFormat="1" applyFont="1" applyFill="1" applyBorder="1" applyAlignment="1" applyProtection="1">
      <alignment horizontal="center" vertical="center" wrapText="1"/>
      <protection hidden="1"/>
    </xf>
    <xf numFmtId="0" fontId="4" fillId="2" borderId="17" xfId="0" applyNumberFormat="1"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11" fontId="12" fillId="2" borderId="11" xfId="0" applyNumberFormat="1" applyFont="1" applyFill="1" applyBorder="1" applyAlignment="1">
      <alignment horizontal="center" vertical="center"/>
    </xf>
    <xf numFmtId="0" fontId="12" fillId="2" borderId="11" xfId="0" applyFont="1" applyFill="1" applyBorder="1" applyAlignment="1">
      <alignment horizontal="left"/>
    </xf>
    <xf numFmtId="0" fontId="13" fillId="2" borderId="11" xfId="0" applyFont="1" applyFill="1" applyBorder="1" applyAlignment="1" applyProtection="1">
      <alignment horizontal="center"/>
      <protection hidden="1"/>
    </xf>
    <xf numFmtId="0" fontId="14" fillId="2" borderId="12" xfId="0" applyNumberFormat="1" applyFont="1" applyFill="1" applyBorder="1" applyAlignment="1" applyProtection="1">
      <alignment horizontal="center" vertical="center" wrapText="1"/>
      <protection hidden="1"/>
    </xf>
    <xf numFmtId="0" fontId="14" fillId="2" borderId="11" xfId="0" applyNumberFormat="1" applyFont="1" applyFill="1" applyBorder="1" applyAlignment="1" applyProtection="1">
      <alignment horizontal="center" vertical="center" wrapText="1"/>
      <protection hidden="1"/>
    </xf>
    <xf numFmtId="0" fontId="14" fillId="2" borderId="12"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protection hidden="1"/>
    </xf>
    <xf numFmtId="0" fontId="12" fillId="2" borderId="11" xfId="0" applyFont="1" applyFill="1" applyBorder="1" applyAlignment="1">
      <alignment horizontal="left" vertical="center"/>
    </xf>
    <xf numFmtId="0" fontId="3" fillId="2" borderId="11" xfId="0" applyFont="1" applyFill="1" applyBorder="1" applyAlignment="1">
      <alignment horizontal="center" vertical="center"/>
    </xf>
    <xf numFmtId="0" fontId="12" fillId="2" borderId="11" xfId="0" applyFont="1" applyFill="1" applyBorder="1" applyAlignment="1">
      <alignment horizontal="center" vertical="center"/>
    </xf>
    <xf numFmtId="0" fontId="3" fillId="2" borderId="17" xfId="0" applyFont="1" applyFill="1" applyBorder="1" applyAlignment="1">
      <alignment horizontal="center" vertical="center"/>
    </xf>
    <xf numFmtId="0" fontId="1" fillId="0" borderId="0" xfId="0" applyFont="1" applyBorder="1" applyAlignment="1" applyProtection="1">
      <alignment horizontal="center"/>
      <protection hidden="1"/>
    </xf>
    <xf numFmtId="164" fontId="15" fillId="2" borderId="11" xfId="0" applyNumberFormat="1" applyFont="1" applyFill="1" applyBorder="1" applyAlignment="1" applyProtection="1">
      <alignment horizontal="center"/>
      <protection hidden="1"/>
    </xf>
    <xf numFmtId="0" fontId="0" fillId="0" borderId="4" xfId="0" applyBorder="1"/>
    <xf numFmtId="11" fontId="12" fillId="0" borderId="11" xfId="0" applyNumberFormat="1" applyFont="1" applyFill="1" applyBorder="1" applyAlignment="1">
      <alignment horizontal="center" vertical="center"/>
    </xf>
    <xf numFmtId="0" fontId="12" fillId="0" borderId="11" xfId="0" applyFont="1" applyFill="1" applyBorder="1"/>
    <xf numFmtId="0" fontId="12" fillId="0" borderId="11" xfId="0" applyFont="1" applyFill="1" applyBorder="1" applyAlignment="1">
      <alignment vertical="center"/>
    </xf>
    <xf numFmtId="0" fontId="12" fillId="2" borderId="11" xfId="0" applyFont="1" applyFill="1" applyBorder="1" applyAlignment="1">
      <alignment horizontal="left" vertical="center"/>
    </xf>
    <xf numFmtId="0" fontId="12" fillId="2" borderId="12" xfId="0" applyFont="1" applyFill="1" applyBorder="1" applyAlignment="1">
      <alignment horizontal="left" vertical="center"/>
    </xf>
    <xf numFmtId="11" fontId="12" fillId="3" borderId="11" xfId="0" applyNumberFormat="1" applyFont="1" applyFill="1" applyBorder="1" applyAlignment="1">
      <alignment horizontal="center" vertical="center"/>
    </xf>
    <xf numFmtId="0" fontId="12" fillId="3" borderId="11" xfId="0" applyFont="1" applyFill="1" applyBorder="1" applyAlignment="1">
      <alignment vertical="center"/>
    </xf>
    <xf numFmtId="0" fontId="13" fillId="3" borderId="11" xfId="0" applyFont="1" applyFill="1" applyBorder="1" applyAlignment="1" applyProtection="1">
      <alignment horizontal="center" vertical="center"/>
      <protection hidden="1"/>
    </xf>
    <xf numFmtId="0" fontId="4" fillId="3" borderId="11" xfId="0" applyFont="1" applyFill="1" applyBorder="1" applyAlignment="1" applyProtection="1">
      <alignment horizontal="center" vertical="center" wrapText="1"/>
      <protection hidden="1"/>
    </xf>
    <xf numFmtId="0" fontId="14" fillId="3" borderId="12" xfId="0" applyNumberFormat="1" applyFont="1" applyFill="1" applyBorder="1" applyAlignment="1" applyProtection="1">
      <alignment horizontal="center" vertical="center" wrapText="1"/>
      <protection hidden="1"/>
    </xf>
    <xf numFmtId="0" fontId="12" fillId="3" borderId="12" xfId="0" applyFont="1" applyFill="1" applyBorder="1" applyAlignment="1">
      <alignment horizontal="left" vertical="center"/>
    </xf>
    <xf numFmtId="0" fontId="14" fillId="3" borderId="12" xfId="0" applyFont="1" applyFill="1" applyBorder="1" applyAlignment="1" applyProtection="1">
      <alignment horizontal="center" vertical="center" wrapText="1"/>
      <protection hidden="1"/>
    </xf>
    <xf numFmtId="164" fontId="6" fillId="3" borderId="11" xfId="0" applyNumberFormat="1" applyFont="1" applyFill="1" applyBorder="1" applyAlignment="1" applyProtection="1">
      <alignment horizontal="center"/>
      <protection hidden="1"/>
    </xf>
    <xf numFmtId="164" fontId="6" fillId="3" borderId="13" xfId="0" applyNumberFormat="1" applyFont="1" applyFill="1" applyBorder="1" applyAlignment="1" applyProtection="1">
      <alignment horizontal="center"/>
      <protection hidden="1"/>
    </xf>
    <xf numFmtId="0" fontId="12" fillId="3" borderId="11" xfId="0" applyFont="1" applyFill="1" applyBorder="1"/>
    <xf numFmtId="0" fontId="13" fillId="3" borderId="11" xfId="0" applyFont="1" applyFill="1" applyBorder="1" applyAlignment="1" applyProtection="1">
      <alignment horizontal="center"/>
      <protection hidden="1"/>
    </xf>
    <xf numFmtId="0" fontId="14" fillId="3" borderId="11" xfId="0" applyNumberFormat="1" applyFont="1" applyFill="1" applyBorder="1" applyAlignment="1" applyProtection="1">
      <alignment horizontal="center" vertical="center" wrapText="1"/>
      <protection hidden="1"/>
    </xf>
    <xf numFmtId="0" fontId="14" fillId="3" borderId="11" xfId="0" applyFont="1" applyFill="1" applyBorder="1" applyAlignment="1" applyProtection="1">
      <alignment horizontal="center" vertical="center" wrapText="1"/>
      <protection hidden="1"/>
    </xf>
    <xf numFmtId="0" fontId="12" fillId="2" borderId="20" xfId="0" applyFont="1" applyFill="1" applyBorder="1" applyAlignment="1">
      <alignment horizontal="left" vertical="center"/>
    </xf>
    <xf numFmtId="0" fontId="12" fillId="3" borderId="11" xfId="0" applyFont="1" applyFill="1" applyBorder="1" applyAlignment="1">
      <alignment horizontal="left" vertical="center"/>
    </xf>
    <xf numFmtId="164" fontId="15" fillId="3" borderId="11" xfId="0" applyNumberFormat="1" applyFont="1" applyFill="1" applyBorder="1" applyAlignment="1" applyProtection="1">
      <alignment horizontal="center"/>
      <protection hidden="1"/>
    </xf>
    <xf numFmtId="0" fontId="12" fillId="3" borderId="11" xfId="0" applyFont="1" applyFill="1" applyBorder="1" applyAlignment="1">
      <alignment horizontal="left" vertical="center"/>
    </xf>
    <xf numFmtId="0" fontId="12" fillId="2" borderId="11" xfId="0" applyFont="1" applyFill="1" applyBorder="1" applyAlignment="1">
      <alignment horizontal="left" vertical="center"/>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6" fillId="6" borderId="4" xfId="0" applyFont="1" applyFill="1" applyBorder="1" applyAlignment="1">
      <alignment horizontal="left" vertical="top" wrapText="1"/>
    </xf>
    <xf numFmtId="0" fontId="16" fillId="6" borderId="0" xfId="0" applyFont="1" applyFill="1" applyBorder="1" applyAlignment="1">
      <alignment horizontal="left" vertical="top" wrapText="1"/>
    </xf>
    <xf numFmtId="0" fontId="16" fillId="6" borderId="5" xfId="0" applyFont="1" applyFill="1" applyBorder="1" applyAlignment="1">
      <alignment horizontal="left" vertical="top" wrapText="1"/>
    </xf>
    <xf numFmtId="0" fontId="1" fillId="2" borderId="0" xfId="0"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9" fillId="2" borderId="0" xfId="0" applyFont="1" applyFill="1" applyBorder="1" applyAlignment="1" applyProtection="1">
      <alignment horizontal="center"/>
      <protection locked="0"/>
    </xf>
    <xf numFmtId="0" fontId="9" fillId="5" borderId="0"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3" fillId="2" borderId="17" xfId="0" applyFont="1" applyFill="1" applyBorder="1" applyAlignment="1">
      <alignment horizontal="center" vertical="center"/>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9" fillId="5" borderId="0" xfId="0" applyFont="1" applyFill="1" applyBorder="1" applyAlignment="1" applyProtection="1">
      <alignment horizontal="center" vertical="center"/>
      <protection locked="0"/>
    </xf>
    <xf numFmtId="0" fontId="9" fillId="5" borderId="5" xfId="0" applyFont="1" applyFill="1" applyBorder="1" applyAlignment="1" applyProtection="1">
      <alignment horizontal="center"/>
      <protection locked="0"/>
    </xf>
    <xf numFmtId="0" fontId="12" fillId="2" borderId="11" xfId="0" applyFont="1" applyFill="1" applyBorder="1" applyAlignment="1">
      <alignment horizontal="left" vertical="center"/>
    </xf>
    <xf numFmtId="0" fontId="3" fillId="2" borderId="11" xfId="0" applyFont="1" applyFill="1" applyBorder="1" applyAlignment="1">
      <alignment horizontal="center" vertical="center"/>
    </xf>
    <xf numFmtId="0" fontId="12" fillId="3" borderId="11" xfId="0" applyFont="1" applyFill="1" applyBorder="1" applyAlignment="1">
      <alignment horizontal="left" vertical="center"/>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5" fillId="0" borderId="8" xfId="0" applyFont="1" applyBorder="1" applyAlignment="1" applyProtection="1">
      <alignment horizontal="center" vertical="center" wrapText="1"/>
      <protection hidden="1"/>
    </xf>
    <xf numFmtId="0" fontId="0" fillId="0" borderId="9" xfId="0" applyBorder="1"/>
    <xf numFmtId="0" fontId="12" fillId="3" borderId="12" xfId="0" applyFont="1" applyFill="1" applyBorder="1" applyAlignment="1">
      <alignment horizontal="left" vertical="center"/>
    </xf>
    <xf numFmtId="0" fontId="12" fillId="2" borderId="18" xfId="0" applyFont="1" applyFill="1" applyBorder="1" applyAlignment="1">
      <alignment horizontal="left" vertical="center"/>
    </xf>
    <xf numFmtId="0" fontId="12" fillId="2" borderId="19" xfId="0" applyFont="1" applyFill="1" applyBorder="1" applyAlignment="1">
      <alignment horizontal="left"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left" vertical="center"/>
    </xf>
    <xf numFmtId="0" fontId="12" fillId="2" borderId="1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77225" y="257175"/>
          <a:ext cx="15906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2865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77225" y="257175"/>
          <a:ext cx="15906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2865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77225" y="257175"/>
          <a:ext cx="15906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2865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77225" y="257175"/>
          <a:ext cx="15906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2865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77225" y="257175"/>
          <a:ext cx="15906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28650"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3"/>
  <sheetViews>
    <sheetView tabSelected="1" workbookViewId="0">
      <selection activeCell="A14" sqref="A14:K14"/>
    </sheetView>
  </sheetViews>
  <sheetFormatPr defaultRowHeight="15" x14ac:dyDescent="0.25"/>
  <cols>
    <col min="1" max="1" width="12.5703125" customWidth="1"/>
    <col min="2" max="2" width="21.42578125" customWidth="1"/>
    <col min="3" max="3" width="8.5703125" customWidth="1"/>
    <col min="4" max="4" width="9.7109375" customWidth="1"/>
    <col min="5" max="5" width="10.7109375" customWidth="1"/>
    <col min="6" max="6" width="33" customWidth="1"/>
    <col min="7" max="7" width="2.5703125" hidden="1" customWidth="1"/>
    <col min="8" max="8" width="18.140625" customWidth="1"/>
    <col min="9" max="9" width="11.85546875" customWidth="1"/>
    <col min="10" max="10" width="28.140625" hidden="1" customWidth="1"/>
    <col min="11" max="11" width="19" customWidth="1"/>
    <col min="12" max="12" width="0" hidden="1" customWidth="1"/>
    <col min="13" max="38" width="9.140625" hidden="1" customWidth="1"/>
    <col min="39" max="39" width="12.5703125" hidden="1" customWidth="1"/>
    <col min="40" max="43" width="9.140625" hidden="1" customWidth="1"/>
    <col min="44" max="51" width="0" hidden="1" customWidth="1"/>
  </cols>
  <sheetData>
    <row r="1" spans="1:52" s="2" customFormat="1" ht="15.75" x14ac:dyDescent="0.25">
      <c r="A1" s="101" t="s">
        <v>0</v>
      </c>
      <c r="B1" s="102"/>
      <c r="C1" s="102"/>
      <c r="D1" s="102"/>
      <c r="E1" s="102"/>
      <c r="F1" s="102"/>
      <c r="G1" s="102"/>
      <c r="H1" s="102"/>
      <c r="I1" s="102"/>
      <c r="J1" s="102"/>
      <c r="K1" s="103"/>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104" t="s">
        <v>1</v>
      </c>
      <c r="B2" s="105"/>
      <c r="C2" s="105"/>
      <c r="D2" s="105"/>
      <c r="E2" s="105"/>
      <c r="F2" s="105"/>
      <c r="G2" s="105"/>
      <c r="H2" s="105"/>
      <c r="I2" s="105"/>
      <c r="J2" s="105"/>
      <c r="K2" s="106"/>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104" t="s">
        <v>2</v>
      </c>
      <c r="B3" s="105"/>
      <c r="C3" s="105"/>
      <c r="D3" s="105"/>
      <c r="E3" s="105"/>
      <c r="F3" s="105"/>
      <c r="G3" s="105"/>
      <c r="H3" s="105"/>
      <c r="I3" s="105"/>
      <c r="J3" s="105"/>
      <c r="K3" s="106"/>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104" t="s">
        <v>39</v>
      </c>
      <c r="B4" s="105"/>
      <c r="C4" s="105"/>
      <c r="D4" s="105"/>
      <c r="E4" s="105"/>
      <c r="F4" s="105"/>
      <c r="G4" s="105"/>
      <c r="H4" s="105"/>
      <c r="I4" s="105"/>
      <c r="J4" s="105"/>
      <c r="K4" s="106"/>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107" t="s">
        <v>33</v>
      </c>
      <c r="B5" s="108"/>
      <c r="C5" s="108"/>
      <c r="D5" s="108"/>
      <c r="E5" s="108"/>
      <c r="F5" s="108"/>
      <c r="G5" s="108"/>
      <c r="H5" s="108"/>
      <c r="I5" s="108"/>
      <c r="J5" s="108"/>
      <c r="K5" s="109"/>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107" t="s">
        <v>40</v>
      </c>
      <c r="B6" s="108"/>
      <c r="C6" s="108"/>
      <c r="D6" s="108"/>
      <c r="E6" s="108"/>
      <c r="F6" s="108"/>
      <c r="G6" s="108"/>
      <c r="H6" s="108"/>
      <c r="I6" s="108"/>
      <c r="J6" s="108"/>
      <c r="K6" s="109"/>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110">
        <v>42182</v>
      </c>
      <c r="B7" s="111"/>
      <c r="C7" s="111"/>
      <c r="D7" s="111"/>
      <c r="E7" s="111"/>
      <c r="F7" s="111"/>
      <c r="G7" s="111"/>
      <c r="H7" s="111"/>
      <c r="I7" s="111"/>
      <c r="J7" s="111"/>
      <c r="K7" s="112"/>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6.5" thickBot="1" x14ac:dyDescent="0.3">
      <c r="A8" s="107" t="s">
        <v>41</v>
      </c>
      <c r="B8" s="108"/>
      <c r="C8" s="108"/>
      <c r="D8" s="108"/>
      <c r="E8" s="108"/>
      <c r="F8" s="108"/>
      <c r="G8" s="108"/>
      <c r="H8" s="108"/>
      <c r="I8" s="108"/>
      <c r="J8" s="108"/>
      <c r="K8" s="109"/>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39" thickBot="1" x14ac:dyDescent="0.3">
      <c r="A9" s="4" t="s">
        <v>3</v>
      </c>
      <c r="B9" s="5" t="s">
        <v>4</v>
      </c>
      <c r="C9" s="5" t="s">
        <v>5</v>
      </c>
      <c r="D9" s="5" t="s">
        <v>6</v>
      </c>
      <c r="E9" s="5" t="s">
        <v>7</v>
      </c>
      <c r="F9" s="113" t="s">
        <v>8</v>
      </c>
      <c r="G9" s="114"/>
      <c r="H9" s="5" t="s">
        <v>70</v>
      </c>
      <c r="I9" s="5" t="s">
        <v>9</v>
      </c>
      <c r="J9" s="5" t="s">
        <v>10</v>
      </c>
      <c r="K9" s="6" t="s">
        <v>11</v>
      </c>
      <c r="L9" s="7"/>
      <c r="M9" s="7"/>
      <c r="N9" s="7"/>
      <c r="O9" s="7"/>
      <c r="P9" s="7"/>
      <c r="Q9" s="7"/>
      <c r="R9" s="7"/>
      <c r="S9" s="7"/>
      <c r="T9" s="7"/>
      <c r="U9" s="7"/>
      <c r="V9" s="7"/>
      <c r="W9" s="7"/>
      <c r="X9" s="7"/>
      <c r="Y9" s="7"/>
      <c r="Z9" s="7"/>
      <c r="AA9" s="7"/>
      <c r="AB9" s="7"/>
      <c r="AC9" s="7"/>
      <c r="AD9" s="7"/>
      <c r="AE9" s="7"/>
      <c r="AF9" s="7"/>
      <c r="AG9" s="7"/>
      <c r="AH9" s="7"/>
      <c r="AI9" s="7"/>
      <c r="AJ9" s="7"/>
      <c r="AK9" s="7"/>
      <c r="AL9" s="7" t="s">
        <v>12</v>
      </c>
      <c r="AM9" s="7"/>
      <c r="AN9" s="7"/>
      <c r="AO9" s="7"/>
      <c r="AP9" s="3"/>
      <c r="AQ9" s="3"/>
      <c r="AR9" s="3"/>
      <c r="AS9" s="1"/>
      <c r="AT9" s="1"/>
      <c r="AU9" s="1"/>
      <c r="AV9" s="1"/>
      <c r="AW9" s="1"/>
      <c r="AX9" s="1"/>
      <c r="AY9" s="1"/>
      <c r="AZ9" s="1"/>
    </row>
    <row r="10" spans="1:52" s="2" customFormat="1" ht="15.75" customHeight="1" x14ac:dyDescent="0.25">
      <c r="A10" s="58" t="s">
        <v>46</v>
      </c>
      <c r="B10" s="59" t="s">
        <v>47</v>
      </c>
      <c r="C10" s="60">
        <v>82</v>
      </c>
      <c r="D10" s="61">
        <f t="shared" ref="D10:D30" si="0">IF(I10=" "," ",O10)</f>
        <v>97</v>
      </c>
      <c r="E10" s="62">
        <v>178.5</v>
      </c>
      <c r="F10" s="115" t="s">
        <v>34</v>
      </c>
      <c r="G10" s="115"/>
      <c r="H10" s="63" t="s">
        <v>100</v>
      </c>
      <c r="I10" s="64">
        <v>60</v>
      </c>
      <c r="J10" s="65" t="str">
        <f>IF(C10=0," ",IF(I10=0," ",IF(I10="GR",AQ10,AM10)))</f>
        <v>GİREMEZ(AKTS)</v>
      </c>
      <c r="K10" s="66">
        <f t="shared" ref="K10:K30" si="1">IF(C10=0," ",IF(I10=0," ",P10))</f>
        <v>2.0721649484536084</v>
      </c>
      <c r="L10" s="14"/>
      <c r="M10" s="14" t="s">
        <v>14</v>
      </c>
      <c r="N10" s="15">
        <f>IF(I10&lt;90,0,IF(I10&lt;=100,4,0))</f>
        <v>0</v>
      </c>
      <c r="O10" s="16">
        <f t="shared" ref="O10:O30" si="2">IF(I10=" ",C10,(C10+15))</f>
        <v>97</v>
      </c>
      <c r="P10" s="16">
        <f t="shared" ref="P10:P30" si="3">IF(I10="BAŞARILI",(E10/O10),IF(I10&gt;0,(((AL10*15)+E10)/O10),E10))</f>
        <v>2.0721649484536084</v>
      </c>
      <c r="Q10" s="17">
        <v>3.5</v>
      </c>
      <c r="R10" s="17" t="s">
        <v>15</v>
      </c>
      <c r="S10" s="18">
        <f>IF(I10&lt;85,0,IF(I10&lt;=89,3.5,0))</f>
        <v>0</v>
      </c>
      <c r="T10" s="17">
        <v>3</v>
      </c>
      <c r="U10" s="17" t="s">
        <v>16</v>
      </c>
      <c r="V10" s="18">
        <f>IF(I10&lt;80,0,IF(I10&lt;=84,3,0))</f>
        <v>0</v>
      </c>
      <c r="W10" s="17">
        <v>2.5</v>
      </c>
      <c r="X10" s="17" t="s">
        <v>17</v>
      </c>
      <c r="Y10" s="18">
        <f>IF(I10&lt;75,0,IF(I10&lt;=79,2.5,0))</f>
        <v>0</v>
      </c>
      <c r="Z10" s="17">
        <v>2</v>
      </c>
      <c r="AA10" s="17" t="s">
        <v>18</v>
      </c>
      <c r="AB10" s="18">
        <f>IF(I10&lt;65,0,IF(I10&lt;=74,2,0))</f>
        <v>0</v>
      </c>
      <c r="AC10" s="17">
        <v>1.5</v>
      </c>
      <c r="AD10" s="17" t="s">
        <v>19</v>
      </c>
      <c r="AE10" s="18">
        <f>IF(I10&lt;58,0,IF(I10&lt;=64,1.5,0))</f>
        <v>1.5</v>
      </c>
      <c r="AF10" s="17">
        <v>1</v>
      </c>
      <c r="AG10" s="17" t="s">
        <v>20</v>
      </c>
      <c r="AH10" s="18">
        <f>IF(I10&lt;50,0,IF(I10&lt;=57,1,0))</f>
        <v>0</v>
      </c>
      <c r="AI10" s="17">
        <v>0</v>
      </c>
      <c r="AJ10" s="17" t="s">
        <v>21</v>
      </c>
      <c r="AK10" s="18">
        <f>IF(I10&lt;0,0,IF(I10&lt;=49,0,0))</f>
        <v>0</v>
      </c>
      <c r="AL10" s="18">
        <f>SUM(S10,V10,Y10,AB10,AE10,AH10,AK10,N10)</f>
        <v>1.5</v>
      </c>
      <c r="AM10" s="19" t="str">
        <f>IF(I10=" "," ",IF(AL10&lt;2,"GİREMEZ(AKTS)",IF(O10&lt;89,"GİREMEZ(AKTS)",IF(P10&gt;=AN10,"YETERLİ","GİREMEZ(ORTALAMA)"))))</f>
        <v>GİREMEZ(AKTS)</v>
      </c>
      <c r="AN10" s="18">
        <f t="shared" ref="AN10:AN30" si="4">IF(LEFT(A10,1)="0",2,2.5)</f>
        <v>2.5</v>
      </c>
      <c r="AO10" s="18"/>
      <c r="AP10" s="20"/>
      <c r="AQ10" s="20" t="s">
        <v>22</v>
      </c>
      <c r="AR10" s="20"/>
      <c r="AS10" s="21"/>
      <c r="AT10" s="21"/>
      <c r="AU10" s="21"/>
      <c r="AV10" s="21"/>
      <c r="AW10" s="21"/>
      <c r="AX10" s="21"/>
      <c r="AY10" s="21"/>
      <c r="AZ10" s="1"/>
    </row>
    <row r="11" spans="1:52" ht="15.75" x14ac:dyDescent="0.25">
      <c r="A11" s="53" t="s">
        <v>48</v>
      </c>
      <c r="B11" s="54" t="s">
        <v>49</v>
      </c>
      <c r="C11" s="40">
        <v>82</v>
      </c>
      <c r="D11" s="11">
        <f t="shared" si="0"/>
        <v>97</v>
      </c>
      <c r="E11" s="42">
        <v>249</v>
      </c>
      <c r="F11" s="116" t="s">
        <v>34</v>
      </c>
      <c r="G11" s="117"/>
      <c r="H11" s="46"/>
      <c r="I11" s="44">
        <v>80</v>
      </c>
      <c r="J11" s="51" t="s">
        <v>29</v>
      </c>
      <c r="K11" s="13">
        <f t="shared" si="1"/>
        <v>3.0309278350515463</v>
      </c>
      <c r="L11" s="14"/>
      <c r="M11" s="14" t="s">
        <v>14</v>
      </c>
      <c r="N11" s="15">
        <f t="shared" ref="N11:N30" si="5">IF(I11&lt;90,0,IF(I11&lt;=100,4,0))</f>
        <v>0</v>
      </c>
      <c r="O11" s="16">
        <f t="shared" si="2"/>
        <v>97</v>
      </c>
      <c r="P11" s="16">
        <f t="shared" si="3"/>
        <v>3.0309278350515463</v>
      </c>
      <c r="Q11" s="17">
        <v>3.5</v>
      </c>
      <c r="R11" s="17" t="s">
        <v>15</v>
      </c>
      <c r="S11" s="18">
        <f t="shared" ref="S11:S30" si="6">IF(I11&lt;85,0,IF(I11&lt;=89,3.5,0))</f>
        <v>0</v>
      </c>
      <c r="T11" s="17">
        <v>3</v>
      </c>
      <c r="U11" s="17" t="s">
        <v>16</v>
      </c>
      <c r="V11" s="18">
        <f t="shared" ref="V11:V30" si="7">IF(I11&lt;80,0,IF(I11&lt;=84,3,0))</f>
        <v>3</v>
      </c>
      <c r="W11" s="17">
        <v>2.5</v>
      </c>
      <c r="X11" s="17" t="s">
        <v>17</v>
      </c>
      <c r="Y11" s="18">
        <f t="shared" ref="Y11:Y30" si="8">IF(I11&lt;75,0,IF(I11&lt;=79,2.5,0))</f>
        <v>0</v>
      </c>
      <c r="Z11" s="17">
        <v>2</v>
      </c>
      <c r="AA11" s="17" t="s">
        <v>18</v>
      </c>
      <c r="AB11" s="18">
        <f t="shared" ref="AB11:AB30" si="9">IF(I11&lt;65,0,IF(I11&lt;=74,2,0))</f>
        <v>0</v>
      </c>
      <c r="AC11" s="17">
        <v>1.5</v>
      </c>
      <c r="AD11" s="17" t="s">
        <v>19</v>
      </c>
      <c r="AE11" s="18">
        <f t="shared" ref="AE11:AE30" si="10">IF(I11&lt;58,0,IF(I11&lt;=64,1.5,0))</f>
        <v>0</v>
      </c>
      <c r="AF11" s="17">
        <v>1</v>
      </c>
      <c r="AG11" s="17" t="s">
        <v>20</v>
      </c>
      <c r="AH11" s="18">
        <f t="shared" ref="AH11:AH30" si="11">IF(I11&lt;50,0,IF(I11&lt;=57,1,0))</f>
        <v>0</v>
      </c>
      <c r="AI11" s="17">
        <v>0</v>
      </c>
      <c r="AJ11" s="17" t="s">
        <v>21</v>
      </c>
      <c r="AK11" s="18">
        <f t="shared" ref="AK11:AK30" si="12">IF(I11&lt;0,0,IF(I11&lt;=49,0,0))</f>
        <v>0</v>
      </c>
      <c r="AL11" s="18">
        <f t="shared" ref="AL11:AL30" si="13">SUM(S11,V11,Y11,AB11,AE11,AH11,AK11,N11)</f>
        <v>3</v>
      </c>
      <c r="AM11" s="19" t="str">
        <f t="shared" ref="AM11:AM30" si="14">IF(I11=" "," ",IF(AL11&lt;2,"GİREMEZ(AKTS)",IF(O11&lt;89,"GİREMEZ(AKTS)",IF(P11&gt;=AN11,"YETERLİ","GİREMEZ(ORTALAMA)"))))</f>
        <v>YETERLİ</v>
      </c>
      <c r="AN11" s="18">
        <f t="shared" si="4"/>
        <v>2.5</v>
      </c>
      <c r="AQ11" s="20" t="s">
        <v>22</v>
      </c>
    </row>
    <row r="12" spans="1:52" ht="15.75" x14ac:dyDescent="0.25">
      <c r="A12" s="58" t="s">
        <v>50</v>
      </c>
      <c r="B12" s="67" t="s">
        <v>51</v>
      </c>
      <c r="C12" s="68">
        <v>75</v>
      </c>
      <c r="D12" s="61">
        <f t="shared" si="0"/>
        <v>90</v>
      </c>
      <c r="E12" s="69">
        <v>164</v>
      </c>
      <c r="F12" s="100" t="s">
        <v>34</v>
      </c>
      <c r="G12" s="100"/>
      <c r="H12" s="74"/>
      <c r="I12" s="70">
        <v>60</v>
      </c>
      <c r="J12" s="65" t="str">
        <f>IF(C12=0," ",IF(I12=0," ",IF(I12="GR",AQ12,AM12)))</f>
        <v>GİREMEZ(AKTS)</v>
      </c>
      <c r="K12" s="66">
        <f t="shared" si="1"/>
        <v>2.0722222222222224</v>
      </c>
      <c r="L12" s="14"/>
      <c r="M12" s="14" t="s">
        <v>14</v>
      </c>
      <c r="N12" s="15">
        <f t="shared" si="5"/>
        <v>0</v>
      </c>
      <c r="O12" s="16">
        <f t="shared" si="2"/>
        <v>90</v>
      </c>
      <c r="P12" s="16">
        <f t="shared" si="3"/>
        <v>2.0722222222222224</v>
      </c>
      <c r="Q12" s="17">
        <v>3.5</v>
      </c>
      <c r="R12" s="17" t="s">
        <v>15</v>
      </c>
      <c r="S12" s="18">
        <f t="shared" si="6"/>
        <v>0</v>
      </c>
      <c r="T12" s="17">
        <v>3</v>
      </c>
      <c r="U12" s="17" t="s">
        <v>16</v>
      </c>
      <c r="V12" s="18">
        <f t="shared" si="7"/>
        <v>0</v>
      </c>
      <c r="W12" s="17">
        <v>2.5</v>
      </c>
      <c r="X12" s="17" t="s">
        <v>17</v>
      </c>
      <c r="Y12" s="18">
        <f t="shared" si="8"/>
        <v>0</v>
      </c>
      <c r="Z12" s="17">
        <v>2</v>
      </c>
      <c r="AA12" s="17" t="s">
        <v>18</v>
      </c>
      <c r="AB12" s="18">
        <f t="shared" si="9"/>
        <v>0</v>
      </c>
      <c r="AC12" s="17">
        <v>1.5</v>
      </c>
      <c r="AD12" s="17" t="s">
        <v>19</v>
      </c>
      <c r="AE12" s="18">
        <f t="shared" si="10"/>
        <v>1.5</v>
      </c>
      <c r="AF12" s="17">
        <v>1</v>
      </c>
      <c r="AG12" s="17" t="s">
        <v>20</v>
      </c>
      <c r="AH12" s="18">
        <f t="shared" si="11"/>
        <v>0</v>
      </c>
      <c r="AI12" s="17">
        <v>0</v>
      </c>
      <c r="AJ12" s="17" t="s">
        <v>21</v>
      </c>
      <c r="AK12" s="18">
        <f t="shared" si="12"/>
        <v>0</v>
      </c>
      <c r="AL12" s="18">
        <f t="shared" si="13"/>
        <v>1.5</v>
      </c>
      <c r="AM12" s="19" t="str">
        <f t="shared" si="14"/>
        <v>GİREMEZ(AKTS)</v>
      </c>
      <c r="AN12" s="18">
        <f t="shared" si="4"/>
        <v>2.5</v>
      </c>
      <c r="AQ12" s="20" t="s">
        <v>22</v>
      </c>
    </row>
    <row r="13" spans="1:52" ht="15.75" x14ac:dyDescent="0.25">
      <c r="A13" s="53" t="s">
        <v>52</v>
      </c>
      <c r="B13" s="54" t="s">
        <v>53</v>
      </c>
      <c r="C13" s="40">
        <v>75</v>
      </c>
      <c r="D13" s="11">
        <f t="shared" si="0"/>
        <v>90</v>
      </c>
      <c r="E13" s="42">
        <v>185.5</v>
      </c>
      <c r="F13" s="98" t="s">
        <v>34</v>
      </c>
      <c r="G13" s="98"/>
      <c r="H13" s="46"/>
      <c r="I13" s="44">
        <v>80</v>
      </c>
      <c r="J13" s="51" t="s">
        <v>31</v>
      </c>
      <c r="K13" s="13">
        <f t="shared" si="1"/>
        <v>2.5611111111111109</v>
      </c>
      <c r="L13" s="14"/>
      <c r="M13" s="14" t="s">
        <v>14</v>
      </c>
      <c r="N13" s="15">
        <f t="shared" si="5"/>
        <v>0</v>
      </c>
      <c r="O13" s="16">
        <f t="shared" si="2"/>
        <v>90</v>
      </c>
      <c r="P13" s="16">
        <f t="shared" si="3"/>
        <v>2.5611111111111109</v>
      </c>
      <c r="Q13" s="17">
        <v>3.5</v>
      </c>
      <c r="R13" s="17" t="s">
        <v>15</v>
      </c>
      <c r="S13" s="18">
        <f t="shared" si="6"/>
        <v>0</v>
      </c>
      <c r="T13" s="17">
        <v>3</v>
      </c>
      <c r="U13" s="17" t="s">
        <v>16</v>
      </c>
      <c r="V13" s="18">
        <f t="shared" si="7"/>
        <v>3</v>
      </c>
      <c r="W13" s="17">
        <v>2.5</v>
      </c>
      <c r="X13" s="17" t="s">
        <v>17</v>
      </c>
      <c r="Y13" s="18">
        <f t="shared" si="8"/>
        <v>0</v>
      </c>
      <c r="Z13" s="17">
        <v>2</v>
      </c>
      <c r="AA13" s="17" t="s">
        <v>18</v>
      </c>
      <c r="AB13" s="18">
        <f t="shared" si="9"/>
        <v>0</v>
      </c>
      <c r="AC13" s="17">
        <v>1.5</v>
      </c>
      <c r="AD13" s="17" t="s">
        <v>19</v>
      </c>
      <c r="AE13" s="18">
        <f t="shared" si="10"/>
        <v>0</v>
      </c>
      <c r="AF13" s="17">
        <v>1</v>
      </c>
      <c r="AG13" s="17" t="s">
        <v>20</v>
      </c>
      <c r="AH13" s="18">
        <f t="shared" si="11"/>
        <v>0</v>
      </c>
      <c r="AI13" s="17">
        <v>0</v>
      </c>
      <c r="AJ13" s="17" t="s">
        <v>21</v>
      </c>
      <c r="AK13" s="18">
        <f t="shared" si="12"/>
        <v>0</v>
      </c>
      <c r="AL13" s="18">
        <f t="shared" si="13"/>
        <v>3</v>
      </c>
      <c r="AM13" s="19" t="str">
        <f t="shared" si="14"/>
        <v>YETERLİ</v>
      </c>
      <c r="AN13" s="18">
        <f t="shared" si="4"/>
        <v>2.5</v>
      </c>
      <c r="AQ13" s="20" t="s">
        <v>22</v>
      </c>
    </row>
    <row r="14" spans="1:52" ht="15.75" x14ac:dyDescent="0.25">
      <c r="A14" s="38" t="s">
        <v>54</v>
      </c>
      <c r="B14" s="120" t="s">
        <v>55</v>
      </c>
      <c r="C14" s="40">
        <v>75</v>
      </c>
      <c r="D14" s="11">
        <f t="shared" si="0"/>
        <v>90</v>
      </c>
      <c r="E14" s="42">
        <v>168</v>
      </c>
      <c r="F14" s="98" t="s">
        <v>36</v>
      </c>
      <c r="G14" s="98"/>
      <c r="H14" s="75"/>
      <c r="I14" s="44">
        <v>90</v>
      </c>
      <c r="J14" s="12" t="str">
        <f t="shared" ref="J14:J20" si="15">IF(C14=0," ",IF(I14=0," ",IF(I14="GR",AQ14,AM14)))</f>
        <v>YETERLİ</v>
      </c>
      <c r="K14" s="13">
        <f t="shared" si="1"/>
        <v>2.5333333333333332</v>
      </c>
      <c r="L14" s="14"/>
      <c r="M14" s="14" t="s">
        <v>14</v>
      </c>
      <c r="N14" s="15">
        <f t="shared" si="5"/>
        <v>4</v>
      </c>
      <c r="O14" s="16">
        <f t="shared" si="2"/>
        <v>90</v>
      </c>
      <c r="P14" s="16">
        <f t="shared" si="3"/>
        <v>2.5333333333333332</v>
      </c>
      <c r="Q14" s="17">
        <v>3.5</v>
      </c>
      <c r="R14" s="17" t="s">
        <v>15</v>
      </c>
      <c r="S14" s="18">
        <f t="shared" si="6"/>
        <v>0</v>
      </c>
      <c r="T14" s="17">
        <v>3</v>
      </c>
      <c r="U14" s="17" t="s">
        <v>16</v>
      </c>
      <c r="V14" s="18">
        <f t="shared" si="7"/>
        <v>0</v>
      </c>
      <c r="W14" s="17">
        <v>2.5</v>
      </c>
      <c r="X14" s="17" t="s">
        <v>17</v>
      </c>
      <c r="Y14" s="18">
        <f t="shared" si="8"/>
        <v>0</v>
      </c>
      <c r="Z14" s="17">
        <v>2</v>
      </c>
      <c r="AA14" s="17" t="s">
        <v>18</v>
      </c>
      <c r="AB14" s="18">
        <f t="shared" si="9"/>
        <v>0</v>
      </c>
      <c r="AC14" s="17">
        <v>1.5</v>
      </c>
      <c r="AD14" s="17" t="s">
        <v>19</v>
      </c>
      <c r="AE14" s="18">
        <f t="shared" si="10"/>
        <v>0</v>
      </c>
      <c r="AF14" s="17">
        <v>1</v>
      </c>
      <c r="AG14" s="17" t="s">
        <v>20</v>
      </c>
      <c r="AH14" s="18">
        <f t="shared" si="11"/>
        <v>0</v>
      </c>
      <c r="AI14" s="17">
        <v>0</v>
      </c>
      <c r="AJ14" s="17" t="s">
        <v>21</v>
      </c>
      <c r="AK14" s="18">
        <f t="shared" si="12"/>
        <v>0</v>
      </c>
      <c r="AL14" s="18">
        <f t="shared" si="13"/>
        <v>4</v>
      </c>
      <c r="AM14" s="19" t="str">
        <f t="shared" si="14"/>
        <v>YETERLİ</v>
      </c>
      <c r="AN14" s="18">
        <f t="shared" si="4"/>
        <v>2.5</v>
      </c>
      <c r="AQ14" s="20" t="s">
        <v>22</v>
      </c>
    </row>
    <row r="15" spans="1:52" ht="15.75" x14ac:dyDescent="0.25">
      <c r="A15" s="58" t="s">
        <v>56</v>
      </c>
      <c r="B15" s="67" t="s">
        <v>57</v>
      </c>
      <c r="C15" s="68">
        <v>75</v>
      </c>
      <c r="D15" s="61">
        <f t="shared" si="0"/>
        <v>90</v>
      </c>
      <c r="E15" s="69">
        <v>173.5</v>
      </c>
      <c r="F15" s="100" t="s">
        <v>36</v>
      </c>
      <c r="G15" s="100"/>
      <c r="H15" s="74"/>
      <c r="I15" s="70">
        <v>60</v>
      </c>
      <c r="J15" s="65" t="str">
        <f t="shared" si="15"/>
        <v>GİREMEZ(AKTS)</v>
      </c>
      <c r="K15" s="66">
        <f t="shared" si="1"/>
        <v>2.1777777777777776</v>
      </c>
      <c r="L15" s="14"/>
      <c r="M15" s="14" t="s">
        <v>14</v>
      </c>
      <c r="N15" s="15">
        <f t="shared" si="5"/>
        <v>0</v>
      </c>
      <c r="O15" s="16">
        <f t="shared" si="2"/>
        <v>90</v>
      </c>
      <c r="P15" s="16">
        <f t="shared" si="3"/>
        <v>2.1777777777777776</v>
      </c>
      <c r="Q15" s="17">
        <v>3.5</v>
      </c>
      <c r="R15" s="17" t="s">
        <v>15</v>
      </c>
      <c r="S15" s="18">
        <f t="shared" si="6"/>
        <v>0</v>
      </c>
      <c r="T15" s="17">
        <v>3</v>
      </c>
      <c r="U15" s="17" t="s">
        <v>16</v>
      </c>
      <c r="V15" s="18">
        <f t="shared" si="7"/>
        <v>0</v>
      </c>
      <c r="W15" s="17">
        <v>2.5</v>
      </c>
      <c r="X15" s="17" t="s">
        <v>17</v>
      </c>
      <c r="Y15" s="18">
        <f t="shared" si="8"/>
        <v>0</v>
      </c>
      <c r="Z15" s="17">
        <v>2</v>
      </c>
      <c r="AA15" s="17" t="s">
        <v>18</v>
      </c>
      <c r="AB15" s="18">
        <f t="shared" si="9"/>
        <v>0</v>
      </c>
      <c r="AC15" s="17">
        <v>1.5</v>
      </c>
      <c r="AD15" s="17" t="s">
        <v>19</v>
      </c>
      <c r="AE15" s="18">
        <f t="shared" si="10"/>
        <v>1.5</v>
      </c>
      <c r="AF15" s="17">
        <v>1</v>
      </c>
      <c r="AG15" s="17" t="s">
        <v>20</v>
      </c>
      <c r="AH15" s="18">
        <f t="shared" si="11"/>
        <v>0</v>
      </c>
      <c r="AI15" s="17">
        <v>0</v>
      </c>
      <c r="AJ15" s="17" t="s">
        <v>21</v>
      </c>
      <c r="AK15" s="18">
        <f t="shared" si="12"/>
        <v>0</v>
      </c>
      <c r="AL15" s="18">
        <f t="shared" si="13"/>
        <v>1.5</v>
      </c>
      <c r="AM15" s="19" t="str">
        <f t="shared" si="14"/>
        <v>GİREMEZ(AKTS)</v>
      </c>
      <c r="AN15" s="18">
        <f t="shared" si="4"/>
        <v>2.5</v>
      </c>
      <c r="AQ15" s="20" t="s">
        <v>22</v>
      </c>
    </row>
    <row r="16" spans="1:52" ht="15.75" x14ac:dyDescent="0.25">
      <c r="A16" s="53" t="s">
        <v>101</v>
      </c>
      <c r="B16" s="54" t="s">
        <v>102</v>
      </c>
      <c r="C16" s="40">
        <v>75</v>
      </c>
      <c r="D16" s="11">
        <f t="shared" si="0"/>
        <v>90</v>
      </c>
      <c r="E16" s="42">
        <v>171</v>
      </c>
      <c r="F16" s="98" t="s">
        <v>35</v>
      </c>
      <c r="G16" s="98"/>
      <c r="H16" s="46"/>
      <c r="I16" s="44">
        <v>90</v>
      </c>
      <c r="J16" s="12" t="str">
        <f t="shared" si="15"/>
        <v>YETERLİ</v>
      </c>
      <c r="K16" s="13">
        <f t="shared" si="1"/>
        <v>2.5666666666666669</v>
      </c>
      <c r="L16" s="14"/>
      <c r="M16" s="14" t="s">
        <v>14</v>
      </c>
      <c r="N16" s="15">
        <f t="shared" si="5"/>
        <v>4</v>
      </c>
      <c r="O16" s="16">
        <f t="shared" si="2"/>
        <v>90</v>
      </c>
      <c r="P16" s="16">
        <f t="shared" si="3"/>
        <v>2.5666666666666669</v>
      </c>
      <c r="Q16" s="17">
        <v>3.5</v>
      </c>
      <c r="R16" s="17" t="s">
        <v>15</v>
      </c>
      <c r="S16" s="18">
        <f t="shared" si="6"/>
        <v>0</v>
      </c>
      <c r="T16" s="17">
        <v>3</v>
      </c>
      <c r="U16" s="17" t="s">
        <v>16</v>
      </c>
      <c r="V16" s="18">
        <f t="shared" si="7"/>
        <v>0</v>
      </c>
      <c r="W16" s="17">
        <v>2.5</v>
      </c>
      <c r="X16" s="17" t="s">
        <v>17</v>
      </c>
      <c r="Y16" s="18">
        <f t="shared" si="8"/>
        <v>0</v>
      </c>
      <c r="Z16" s="17">
        <v>2</v>
      </c>
      <c r="AA16" s="17" t="s">
        <v>18</v>
      </c>
      <c r="AB16" s="18">
        <f t="shared" si="9"/>
        <v>0</v>
      </c>
      <c r="AC16" s="17">
        <v>1.5</v>
      </c>
      <c r="AD16" s="17" t="s">
        <v>19</v>
      </c>
      <c r="AE16" s="18">
        <f t="shared" si="10"/>
        <v>0</v>
      </c>
      <c r="AF16" s="17">
        <v>1</v>
      </c>
      <c r="AG16" s="17" t="s">
        <v>20</v>
      </c>
      <c r="AH16" s="18">
        <f t="shared" si="11"/>
        <v>0</v>
      </c>
      <c r="AI16" s="17">
        <v>0</v>
      </c>
      <c r="AJ16" s="17" t="s">
        <v>21</v>
      </c>
      <c r="AK16" s="18">
        <f t="shared" si="12"/>
        <v>0</v>
      </c>
      <c r="AL16" s="18">
        <f t="shared" si="13"/>
        <v>4</v>
      </c>
      <c r="AM16" s="19" t="str">
        <f t="shared" si="14"/>
        <v>YETERLİ</v>
      </c>
      <c r="AN16" s="18">
        <f t="shared" si="4"/>
        <v>2.5</v>
      </c>
      <c r="AQ16" s="20" t="s">
        <v>22</v>
      </c>
    </row>
    <row r="17" spans="1:43" ht="15.75" x14ac:dyDescent="0.25">
      <c r="A17" s="53" t="s">
        <v>60</v>
      </c>
      <c r="B17" s="54" t="s">
        <v>61</v>
      </c>
      <c r="C17" s="40">
        <v>75</v>
      </c>
      <c r="D17" s="11">
        <f t="shared" si="0"/>
        <v>90</v>
      </c>
      <c r="E17" s="42">
        <v>188.5</v>
      </c>
      <c r="F17" s="98" t="s">
        <v>35</v>
      </c>
      <c r="G17" s="98"/>
      <c r="H17" s="71"/>
      <c r="I17" s="44">
        <v>75</v>
      </c>
      <c r="J17" s="12" t="str">
        <f t="shared" si="15"/>
        <v>YETERLİ</v>
      </c>
      <c r="K17" s="13">
        <f t="shared" si="1"/>
        <v>2.5111111111111111</v>
      </c>
      <c r="L17" s="14"/>
      <c r="M17" s="14" t="s">
        <v>14</v>
      </c>
      <c r="N17" s="15">
        <f t="shared" si="5"/>
        <v>0</v>
      </c>
      <c r="O17" s="16">
        <f t="shared" si="2"/>
        <v>90</v>
      </c>
      <c r="P17" s="16">
        <f t="shared" si="3"/>
        <v>2.5111111111111111</v>
      </c>
      <c r="Q17" s="17">
        <v>3.5</v>
      </c>
      <c r="R17" s="17" t="s">
        <v>15</v>
      </c>
      <c r="S17" s="18">
        <f t="shared" si="6"/>
        <v>0</v>
      </c>
      <c r="T17" s="17">
        <v>3</v>
      </c>
      <c r="U17" s="17" t="s">
        <v>16</v>
      </c>
      <c r="V17" s="18">
        <f t="shared" si="7"/>
        <v>0</v>
      </c>
      <c r="W17" s="17">
        <v>2.5</v>
      </c>
      <c r="X17" s="17" t="s">
        <v>17</v>
      </c>
      <c r="Y17" s="18">
        <f t="shared" si="8"/>
        <v>2.5</v>
      </c>
      <c r="Z17" s="17">
        <v>2</v>
      </c>
      <c r="AA17" s="17" t="s">
        <v>18</v>
      </c>
      <c r="AB17" s="18">
        <f t="shared" si="9"/>
        <v>0</v>
      </c>
      <c r="AC17" s="17">
        <v>1.5</v>
      </c>
      <c r="AD17" s="17" t="s">
        <v>19</v>
      </c>
      <c r="AE17" s="18">
        <f t="shared" si="10"/>
        <v>0</v>
      </c>
      <c r="AF17" s="17">
        <v>1</v>
      </c>
      <c r="AG17" s="17" t="s">
        <v>20</v>
      </c>
      <c r="AH17" s="18">
        <f t="shared" si="11"/>
        <v>0</v>
      </c>
      <c r="AI17" s="17">
        <v>0</v>
      </c>
      <c r="AJ17" s="17" t="s">
        <v>21</v>
      </c>
      <c r="AK17" s="18">
        <f t="shared" si="12"/>
        <v>0</v>
      </c>
      <c r="AL17" s="18">
        <f t="shared" si="13"/>
        <v>2.5</v>
      </c>
      <c r="AM17" s="19" t="str">
        <f t="shared" si="14"/>
        <v>YETERLİ</v>
      </c>
      <c r="AN17" s="18">
        <f t="shared" si="4"/>
        <v>2.5</v>
      </c>
      <c r="AQ17" s="20" t="s">
        <v>22</v>
      </c>
    </row>
    <row r="18" spans="1:43" ht="15.75" x14ac:dyDescent="0.25">
      <c r="A18" s="58" t="s">
        <v>62</v>
      </c>
      <c r="B18" s="67" t="s">
        <v>63</v>
      </c>
      <c r="C18" s="68">
        <v>75</v>
      </c>
      <c r="D18" s="61">
        <f t="shared" si="0"/>
        <v>90</v>
      </c>
      <c r="E18" s="69">
        <v>204.5</v>
      </c>
      <c r="F18" s="100" t="s">
        <v>35</v>
      </c>
      <c r="G18" s="100"/>
      <c r="H18" s="72" t="s">
        <v>100</v>
      </c>
      <c r="I18" s="70">
        <v>85</v>
      </c>
      <c r="J18" s="65" t="str">
        <f t="shared" si="15"/>
        <v>YETERLİ</v>
      </c>
      <c r="K18" s="66">
        <f t="shared" si="1"/>
        <v>2.8555555555555556</v>
      </c>
      <c r="L18" s="14"/>
      <c r="M18" s="14" t="s">
        <v>14</v>
      </c>
      <c r="N18" s="15">
        <f t="shared" si="5"/>
        <v>0</v>
      </c>
      <c r="O18" s="16">
        <f t="shared" si="2"/>
        <v>90</v>
      </c>
      <c r="P18" s="16">
        <f t="shared" si="3"/>
        <v>2.8555555555555556</v>
      </c>
      <c r="Q18" s="17">
        <v>3.5</v>
      </c>
      <c r="R18" s="17" t="s">
        <v>15</v>
      </c>
      <c r="S18" s="18">
        <f t="shared" si="6"/>
        <v>3.5</v>
      </c>
      <c r="T18" s="17">
        <v>3</v>
      </c>
      <c r="U18" s="17" t="s">
        <v>16</v>
      </c>
      <c r="V18" s="18">
        <f t="shared" si="7"/>
        <v>0</v>
      </c>
      <c r="W18" s="17">
        <v>2.5</v>
      </c>
      <c r="X18" s="17" t="s">
        <v>17</v>
      </c>
      <c r="Y18" s="18">
        <f t="shared" si="8"/>
        <v>0</v>
      </c>
      <c r="Z18" s="17">
        <v>2</v>
      </c>
      <c r="AA18" s="17" t="s">
        <v>18</v>
      </c>
      <c r="AB18" s="18">
        <f t="shared" si="9"/>
        <v>0</v>
      </c>
      <c r="AC18" s="17">
        <v>1.5</v>
      </c>
      <c r="AD18" s="17" t="s">
        <v>19</v>
      </c>
      <c r="AE18" s="18">
        <f t="shared" si="10"/>
        <v>0</v>
      </c>
      <c r="AF18" s="17">
        <v>1</v>
      </c>
      <c r="AG18" s="17" t="s">
        <v>20</v>
      </c>
      <c r="AH18" s="18">
        <f t="shared" si="11"/>
        <v>0</v>
      </c>
      <c r="AI18" s="17">
        <v>0</v>
      </c>
      <c r="AJ18" s="17" t="s">
        <v>21</v>
      </c>
      <c r="AK18" s="18">
        <f t="shared" si="12"/>
        <v>0</v>
      </c>
      <c r="AL18" s="18">
        <f t="shared" si="13"/>
        <v>3.5</v>
      </c>
      <c r="AM18" s="19" t="str">
        <f t="shared" si="14"/>
        <v>YETERLİ</v>
      </c>
      <c r="AN18" s="18">
        <f t="shared" si="4"/>
        <v>2.5</v>
      </c>
      <c r="AQ18" s="20" t="s">
        <v>22</v>
      </c>
    </row>
    <row r="19" spans="1:43" ht="15.75" x14ac:dyDescent="0.25">
      <c r="A19" s="58" t="s">
        <v>64</v>
      </c>
      <c r="B19" s="67" t="s">
        <v>65</v>
      </c>
      <c r="C19" s="68">
        <v>82</v>
      </c>
      <c r="D19" s="61">
        <f t="shared" si="0"/>
        <v>97</v>
      </c>
      <c r="E19" s="69">
        <v>201</v>
      </c>
      <c r="F19" s="100" t="s">
        <v>35</v>
      </c>
      <c r="G19" s="100"/>
      <c r="H19" s="74"/>
      <c r="I19" s="70" t="s">
        <v>103</v>
      </c>
      <c r="J19" s="65" t="str">
        <f t="shared" si="15"/>
        <v>GİRMEDİ</v>
      </c>
      <c r="K19" s="66">
        <f t="shared" si="1"/>
        <v>2.0721649484536084</v>
      </c>
      <c r="L19" s="14"/>
      <c r="M19" s="14" t="s">
        <v>14</v>
      </c>
      <c r="N19" s="15">
        <f t="shared" si="5"/>
        <v>0</v>
      </c>
      <c r="O19" s="16">
        <f t="shared" si="2"/>
        <v>97</v>
      </c>
      <c r="P19" s="16">
        <f t="shared" si="3"/>
        <v>2.0721649484536084</v>
      </c>
      <c r="Q19" s="17">
        <v>3.5</v>
      </c>
      <c r="R19" s="17" t="s">
        <v>15</v>
      </c>
      <c r="S19" s="18">
        <f t="shared" si="6"/>
        <v>0</v>
      </c>
      <c r="T19" s="17">
        <v>3</v>
      </c>
      <c r="U19" s="17" t="s">
        <v>16</v>
      </c>
      <c r="V19" s="18">
        <f t="shared" si="7"/>
        <v>0</v>
      </c>
      <c r="W19" s="17">
        <v>2.5</v>
      </c>
      <c r="X19" s="17" t="s">
        <v>17</v>
      </c>
      <c r="Y19" s="18">
        <f t="shared" si="8"/>
        <v>0</v>
      </c>
      <c r="Z19" s="17">
        <v>2</v>
      </c>
      <c r="AA19" s="17" t="s">
        <v>18</v>
      </c>
      <c r="AB19" s="18">
        <f t="shared" si="9"/>
        <v>0</v>
      </c>
      <c r="AC19" s="17">
        <v>1.5</v>
      </c>
      <c r="AD19" s="17" t="s">
        <v>19</v>
      </c>
      <c r="AE19" s="18">
        <f t="shared" si="10"/>
        <v>0</v>
      </c>
      <c r="AF19" s="17">
        <v>1</v>
      </c>
      <c r="AG19" s="17" t="s">
        <v>20</v>
      </c>
      <c r="AH19" s="18">
        <f t="shared" si="11"/>
        <v>0</v>
      </c>
      <c r="AI19" s="17">
        <v>0</v>
      </c>
      <c r="AJ19" s="17" t="s">
        <v>21</v>
      </c>
      <c r="AK19" s="18">
        <f t="shared" si="12"/>
        <v>0</v>
      </c>
      <c r="AL19" s="18">
        <f t="shared" si="13"/>
        <v>0</v>
      </c>
      <c r="AM19" s="19" t="str">
        <f t="shared" si="14"/>
        <v>GİREMEZ(AKTS)</v>
      </c>
      <c r="AN19" s="18">
        <f t="shared" si="4"/>
        <v>2.5</v>
      </c>
      <c r="AQ19" s="20" t="s">
        <v>22</v>
      </c>
    </row>
    <row r="20" spans="1:43" ht="15.75" x14ac:dyDescent="0.25">
      <c r="A20" s="53" t="s">
        <v>66</v>
      </c>
      <c r="B20" s="54" t="s">
        <v>67</v>
      </c>
      <c r="C20" s="40">
        <v>75</v>
      </c>
      <c r="D20" s="11">
        <f t="shared" si="0"/>
        <v>90</v>
      </c>
      <c r="E20" s="42">
        <v>247</v>
      </c>
      <c r="F20" s="98" t="s">
        <v>35</v>
      </c>
      <c r="G20" s="98"/>
      <c r="H20" s="46"/>
      <c r="I20" s="44">
        <v>85</v>
      </c>
      <c r="J20" s="12" t="str">
        <f t="shared" si="15"/>
        <v>YETERLİ</v>
      </c>
      <c r="K20" s="13">
        <f t="shared" si="1"/>
        <v>3.3277777777777779</v>
      </c>
      <c r="L20" s="14"/>
      <c r="M20" s="14" t="s">
        <v>14</v>
      </c>
      <c r="N20" s="15">
        <f t="shared" si="5"/>
        <v>0</v>
      </c>
      <c r="O20" s="16">
        <f t="shared" si="2"/>
        <v>90</v>
      </c>
      <c r="P20" s="16">
        <f t="shared" si="3"/>
        <v>3.3277777777777779</v>
      </c>
      <c r="Q20" s="17">
        <v>3.5</v>
      </c>
      <c r="R20" s="17" t="s">
        <v>15</v>
      </c>
      <c r="S20" s="18">
        <f t="shared" si="6"/>
        <v>3.5</v>
      </c>
      <c r="T20" s="17">
        <v>3</v>
      </c>
      <c r="U20" s="17" t="s">
        <v>16</v>
      </c>
      <c r="V20" s="18">
        <f t="shared" si="7"/>
        <v>0</v>
      </c>
      <c r="W20" s="17">
        <v>2.5</v>
      </c>
      <c r="X20" s="17" t="s">
        <v>17</v>
      </c>
      <c r="Y20" s="18">
        <f t="shared" si="8"/>
        <v>0</v>
      </c>
      <c r="Z20" s="17">
        <v>2</v>
      </c>
      <c r="AA20" s="17" t="s">
        <v>18</v>
      </c>
      <c r="AB20" s="18">
        <f t="shared" si="9"/>
        <v>0</v>
      </c>
      <c r="AC20" s="17">
        <v>1.5</v>
      </c>
      <c r="AD20" s="17" t="s">
        <v>19</v>
      </c>
      <c r="AE20" s="18">
        <f t="shared" si="10"/>
        <v>0</v>
      </c>
      <c r="AF20" s="17">
        <v>1</v>
      </c>
      <c r="AG20" s="17" t="s">
        <v>20</v>
      </c>
      <c r="AH20" s="18">
        <f t="shared" si="11"/>
        <v>0</v>
      </c>
      <c r="AI20" s="17">
        <v>0</v>
      </c>
      <c r="AJ20" s="17" t="s">
        <v>21</v>
      </c>
      <c r="AK20" s="18">
        <f t="shared" si="12"/>
        <v>0</v>
      </c>
      <c r="AL20" s="18">
        <f t="shared" si="13"/>
        <v>3.5</v>
      </c>
      <c r="AM20" s="19" t="str">
        <f t="shared" si="14"/>
        <v>YETERLİ</v>
      </c>
      <c r="AN20" s="18">
        <f t="shared" si="4"/>
        <v>2.5</v>
      </c>
      <c r="AQ20" s="20" t="s">
        <v>22</v>
      </c>
    </row>
    <row r="21" spans="1:43" ht="15.75" x14ac:dyDescent="0.25">
      <c r="A21" s="58" t="s">
        <v>68</v>
      </c>
      <c r="B21" s="67" t="s">
        <v>69</v>
      </c>
      <c r="C21" s="68">
        <v>75</v>
      </c>
      <c r="D21" s="61">
        <f t="shared" si="0"/>
        <v>90</v>
      </c>
      <c r="E21" s="69">
        <v>110</v>
      </c>
      <c r="F21" s="100" t="s">
        <v>35</v>
      </c>
      <c r="G21" s="100"/>
      <c r="H21" s="72" t="s">
        <v>100</v>
      </c>
      <c r="I21" s="70">
        <v>85</v>
      </c>
      <c r="J21" s="73" t="s">
        <v>31</v>
      </c>
      <c r="K21" s="66">
        <f t="shared" si="1"/>
        <v>1.8055555555555556</v>
      </c>
      <c r="L21" s="14"/>
      <c r="M21" s="14" t="s">
        <v>14</v>
      </c>
      <c r="N21" s="15">
        <f t="shared" si="5"/>
        <v>0</v>
      </c>
      <c r="O21" s="16">
        <f t="shared" si="2"/>
        <v>90</v>
      </c>
      <c r="P21" s="16">
        <f t="shared" si="3"/>
        <v>1.8055555555555556</v>
      </c>
      <c r="Q21" s="17">
        <v>3.5</v>
      </c>
      <c r="R21" s="17" t="s">
        <v>15</v>
      </c>
      <c r="S21" s="18">
        <f t="shared" si="6"/>
        <v>3.5</v>
      </c>
      <c r="T21" s="17">
        <v>3</v>
      </c>
      <c r="U21" s="17" t="s">
        <v>16</v>
      </c>
      <c r="V21" s="18">
        <f t="shared" si="7"/>
        <v>0</v>
      </c>
      <c r="W21" s="17">
        <v>2.5</v>
      </c>
      <c r="X21" s="17" t="s">
        <v>17</v>
      </c>
      <c r="Y21" s="18">
        <f t="shared" si="8"/>
        <v>0</v>
      </c>
      <c r="Z21" s="17">
        <v>2</v>
      </c>
      <c r="AA21" s="17" t="s">
        <v>18</v>
      </c>
      <c r="AB21" s="18">
        <f t="shared" si="9"/>
        <v>0</v>
      </c>
      <c r="AC21" s="17">
        <v>1.5</v>
      </c>
      <c r="AD21" s="17" t="s">
        <v>19</v>
      </c>
      <c r="AE21" s="18">
        <f t="shared" si="10"/>
        <v>0</v>
      </c>
      <c r="AF21" s="17">
        <v>1</v>
      </c>
      <c r="AG21" s="17" t="s">
        <v>20</v>
      </c>
      <c r="AH21" s="18">
        <f t="shared" si="11"/>
        <v>0</v>
      </c>
      <c r="AI21" s="17">
        <v>0</v>
      </c>
      <c r="AJ21" s="17" t="s">
        <v>21</v>
      </c>
      <c r="AK21" s="18">
        <f t="shared" si="12"/>
        <v>0</v>
      </c>
      <c r="AL21" s="18">
        <f t="shared" si="13"/>
        <v>3.5</v>
      </c>
      <c r="AM21" s="19" t="str">
        <f t="shared" si="14"/>
        <v>GİREMEZ(ORTALAMA)</v>
      </c>
      <c r="AN21" s="18">
        <f t="shared" si="4"/>
        <v>2.5</v>
      </c>
      <c r="AQ21" s="20" t="s">
        <v>22</v>
      </c>
    </row>
    <row r="22" spans="1:43" ht="15.75" x14ac:dyDescent="0.25">
      <c r="A22" s="53" t="s">
        <v>58</v>
      </c>
      <c r="B22" s="54" t="s">
        <v>59</v>
      </c>
      <c r="C22" s="40">
        <v>75</v>
      </c>
      <c r="D22" s="11">
        <f t="shared" si="0"/>
        <v>90</v>
      </c>
      <c r="E22" s="42">
        <v>171.5</v>
      </c>
      <c r="F22" s="98" t="s">
        <v>35</v>
      </c>
      <c r="G22" s="98"/>
      <c r="H22" s="46"/>
      <c r="I22" s="44">
        <v>90</v>
      </c>
      <c r="J22" s="12" t="str">
        <f>IF(C22=0," ",IF(I22=0," ",IF(I22="GR",AQ22,AM22)))</f>
        <v>YETERLİ</v>
      </c>
      <c r="K22" s="13">
        <f t="shared" si="1"/>
        <v>2.5722222222222224</v>
      </c>
      <c r="L22" s="14"/>
      <c r="M22" s="14" t="s">
        <v>14</v>
      </c>
      <c r="N22" s="15">
        <f t="shared" si="5"/>
        <v>4</v>
      </c>
      <c r="O22" s="16">
        <f t="shared" si="2"/>
        <v>90</v>
      </c>
      <c r="P22" s="16">
        <f t="shared" si="3"/>
        <v>2.5722222222222224</v>
      </c>
      <c r="Q22" s="17">
        <v>3.5</v>
      </c>
      <c r="R22" s="17" t="s">
        <v>15</v>
      </c>
      <c r="S22" s="18">
        <f t="shared" si="6"/>
        <v>0</v>
      </c>
      <c r="T22" s="17">
        <v>3</v>
      </c>
      <c r="U22" s="17" t="s">
        <v>16</v>
      </c>
      <c r="V22" s="18">
        <f t="shared" si="7"/>
        <v>0</v>
      </c>
      <c r="W22" s="17">
        <v>2.5</v>
      </c>
      <c r="X22" s="17" t="s">
        <v>17</v>
      </c>
      <c r="Y22" s="18">
        <f t="shared" si="8"/>
        <v>0</v>
      </c>
      <c r="Z22" s="17">
        <v>2</v>
      </c>
      <c r="AA22" s="17" t="s">
        <v>18</v>
      </c>
      <c r="AB22" s="18">
        <f t="shared" si="9"/>
        <v>0</v>
      </c>
      <c r="AC22" s="17">
        <v>1.5</v>
      </c>
      <c r="AD22" s="17" t="s">
        <v>19</v>
      </c>
      <c r="AE22" s="18">
        <f t="shared" si="10"/>
        <v>0</v>
      </c>
      <c r="AF22" s="17">
        <v>1</v>
      </c>
      <c r="AG22" s="17" t="s">
        <v>20</v>
      </c>
      <c r="AH22" s="18">
        <f t="shared" si="11"/>
        <v>0</v>
      </c>
      <c r="AI22" s="17">
        <v>0</v>
      </c>
      <c r="AJ22" s="17" t="s">
        <v>21</v>
      </c>
      <c r="AK22" s="18">
        <f t="shared" si="12"/>
        <v>0</v>
      </c>
      <c r="AL22" s="18">
        <f t="shared" si="13"/>
        <v>4</v>
      </c>
      <c r="AM22" s="19" t="str">
        <f t="shared" si="14"/>
        <v>YETERLİ</v>
      </c>
      <c r="AN22" s="18">
        <f t="shared" si="4"/>
        <v>2.5</v>
      </c>
      <c r="AQ22" s="20" t="s">
        <v>22</v>
      </c>
    </row>
    <row r="23" spans="1:43" ht="15.75" x14ac:dyDescent="0.25">
      <c r="A23" s="38"/>
      <c r="B23" s="39"/>
      <c r="C23" s="40"/>
      <c r="D23" s="11" t="str">
        <f t="shared" si="0"/>
        <v xml:space="preserve"> </v>
      </c>
      <c r="E23" s="42"/>
      <c r="F23" s="98"/>
      <c r="G23" s="98"/>
      <c r="H23" s="46"/>
      <c r="I23" s="44" t="s">
        <v>13</v>
      </c>
      <c r="J23" s="12" t="str">
        <f>IF(C23=0," ",IF(I23=0," ",IF(I23="GR",AQ23,AM23)))</f>
        <v xml:space="preserve"> </v>
      </c>
      <c r="K23" s="13" t="str">
        <f t="shared" si="1"/>
        <v xml:space="preserve"> </v>
      </c>
      <c r="L23" s="14"/>
      <c r="M23" s="14" t="s">
        <v>14</v>
      </c>
      <c r="N23" s="15">
        <f t="shared" si="5"/>
        <v>0</v>
      </c>
      <c r="O23" s="16">
        <f t="shared" si="2"/>
        <v>0</v>
      </c>
      <c r="P23" s="16" t="e">
        <f t="shared" si="3"/>
        <v>#DIV/0!</v>
      </c>
      <c r="Q23" s="17">
        <v>3.5</v>
      </c>
      <c r="R23" s="17" t="s">
        <v>15</v>
      </c>
      <c r="S23" s="18">
        <f t="shared" si="6"/>
        <v>0</v>
      </c>
      <c r="T23" s="17">
        <v>3</v>
      </c>
      <c r="U23" s="17" t="s">
        <v>16</v>
      </c>
      <c r="V23" s="18">
        <f t="shared" si="7"/>
        <v>0</v>
      </c>
      <c r="W23" s="17">
        <v>2.5</v>
      </c>
      <c r="X23" s="17" t="s">
        <v>17</v>
      </c>
      <c r="Y23" s="18">
        <f t="shared" si="8"/>
        <v>0</v>
      </c>
      <c r="Z23" s="17">
        <v>2</v>
      </c>
      <c r="AA23" s="17" t="s">
        <v>18</v>
      </c>
      <c r="AB23" s="18">
        <f t="shared" si="9"/>
        <v>0</v>
      </c>
      <c r="AC23" s="17">
        <v>1.5</v>
      </c>
      <c r="AD23" s="17" t="s">
        <v>19</v>
      </c>
      <c r="AE23" s="18">
        <f t="shared" si="10"/>
        <v>0</v>
      </c>
      <c r="AF23" s="17">
        <v>1</v>
      </c>
      <c r="AG23" s="17" t="s">
        <v>20</v>
      </c>
      <c r="AH23" s="18">
        <f t="shared" si="11"/>
        <v>0</v>
      </c>
      <c r="AI23" s="17">
        <v>0</v>
      </c>
      <c r="AJ23" s="17" t="s">
        <v>21</v>
      </c>
      <c r="AK23" s="18">
        <f t="shared" si="12"/>
        <v>0</v>
      </c>
      <c r="AL23" s="18">
        <f t="shared" si="13"/>
        <v>0</v>
      </c>
      <c r="AM23" s="19" t="str">
        <f t="shared" si="14"/>
        <v xml:space="preserve"> </v>
      </c>
      <c r="AN23" s="18">
        <f t="shared" si="4"/>
        <v>2.5</v>
      </c>
      <c r="AQ23" s="20" t="s">
        <v>22</v>
      </c>
    </row>
    <row r="24" spans="1:43" ht="15.75" x14ac:dyDescent="0.25">
      <c r="A24" s="38"/>
      <c r="B24" s="39"/>
      <c r="C24" s="40"/>
      <c r="D24" s="11" t="str">
        <f t="shared" si="0"/>
        <v xml:space="preserve"> </v>
      </c>
      <c r="E24" s="42"/>
      <c r="F24" s="98"/>
      <c r="G24" s="98"/>
      <c r="H24" s="46"/>
      <c r="I24" s="44" t="s">
        <v>13</v>
      </c>
      <c r="J24" s="12" t="str">
        <f>IF(C24=0," ",IF(I24=0," ",IF(I24="GR",AQ24,AM24)))</f>
        <v xml:space="preserve"> </v>
      </c>
      <c r="K24" s="13" t="str">
        <f t="shared" si="1"/>
        <v xml:space="preserve"> </v>
      </c>
      <c r="L24" s="14"/>
      <c r="M24" s="14" t="s">
        <v>14</v>
      </c>
      <c r="N24" s="15">
        <f t="shared" si="5"/>
        <v>0</v>
      </c>
      <c r="O24" s="16">
        <f t="shared" si="2"/>
        <v>0</v>
      </c>
      <c r="P24" s="16" t="e">
        <f t="shared" si="3"/>
        <v>#DIV/0!</v>
      </c>
      <c r="Q24" s="17">
        <v>3.5</v>
      </c>
      <c r="R24" s="17" t="s">
        <v>15</v>
      </c>
      <c r="S24" s="18">
        <f t="shared" si="6"/>
        <v>0</v>
      </c>
      <c r="T24" s="17">
        <v>3</v>
      </c>
      <c r="U24" s="17" t="s">
        <v>16</v>
      </c>
      <c r="V24" s="18">
        <f t="shared" si="7"/>
        <v>0</v>
      </c>
      <c r="W24" s="17">
        <v>2.5</v>
      </c>
      <c r="X24" s="17" t="s">
        <v>17</v>
      </c>
      <c r="Y24" s="18">
        <f t="shared" si="8"/>
        <v>0</v>
      </c>
      <c r="Z24" s="17">
        <v>2</v>
      </c>
      <c r="AA24" s="17" t="s">
        <v>18</v>
      </c>
      <c r="AB24" s="18">
        <f t="shared" si="9"/>
        <v>0</v>
      </c>
      <c r="AC24" s="17">
        <v>1.5</v>
      </c>
      <c r="AD24" s="17" t="s">
        <v>19</v>
      </c>
      <c r="AE24" s="18">
        <f t="shared" si="10"/>
        <v>0</v>
      </c>
      <c r="AF24" s="17">
        <v>1</v>
      </c>
      <c r="AG24" s="17" t="s">
        <v>20</v>
      </c>
      <c r="AH24" s="18">
        <f t="shared" si="11"/>
        <v>0</v>
      </c>
      <c r="AI24" s="17">
        <v>0</v>
      </c>
      <c r="AJ24" s="17" t="s">
        <v>21</v>
      </c>
      <c r="AK24" s="18">
        <f t="shared" si="12"/>
        <v>0</v>
      </c>
      <c r="AL24" s="18">
        <f t="shared" si="13"/>
        <v>0</v>
      </c>
      <c r="AM24" s="19" t="str">
        <f t="shared" si="14"/>
        <v xml:space="preserve"> </v>
      </c>
      <c r="AN24" s="18">
        <f t="shared" si="4"/>
        <v>2.5</v>
      </c>
      <c r="AQ24" s="20" t="s">
        <v>22</v>
      </c>
    </row>
    <row r="25" spans="1:43" ht="15.75" x14ac:dyDescent="0.25">
      <c r="A25" s="38"/>
      <c r="B25" s="39"/>
      <c r="C25" s="40"/>
      <c r="D25" s="11" t="str">
        <f t="shared" si="0"/>
        <v xml:space="preserve"> </v>
      </c>
      <c r="E25" s="42"/>
      <c r="F25" s="98"/>
      <c r="G25" s="98"/>
      <c r="H25" s="46"/>
      <c r="I25" s="44" t="s">
        <v>13</v>
      </c>
      <c r="J25" s="12" t="str">
        <f>IF(C25=0," ",IF(I25=0," ",IF(I25="GR",AQ25,AM25)))</f>
        <v xml:space="preserve"> </v>
      </c>
      <c r="K25" s="13" t="str">
        <f t="shared" si="1"/>
        <v xml:space="preserve"> </v>
      </c>
      <c r="L25" s="14"/>
      <c r="M25" s="14" t="s">
        <v>14</v>
      </c>
      <c r="N25" s="15">
        <f t="shared" si="5"/>
        <v>0</v>
      </c>
      <c r="O25" s="16">
        <f t="shared" si="2"/>
        <v>0</v>
      </c>
      <c r="P25" s="16" t="e">
        <f t="shared" si="3"/>
        <v>#DIV/0!</v>
      </c>
      <c r="Q25" s="17">
        <v>3.5</v>
      </c>
      <c r="R25" s="17" t="s">
        <v>15</v>
      </c>
      <c r="S25" s="18">
        <f t="shared" si="6"/>
        <v>0</v>
      </c>
      <c r="T25" s="17">
        <v>3</v>
      </c>
      <c r="U25" s="17" t="s">
        <v>16</v>
      </c>
      <c r="V25" s="18">
        <f t="shared" si="7"/>
        <v>0</v>
      </c>
      <c r="W25" s="17">
        <v>2.5</v>
      </c>
      <c r="X25" s="17" t="s">
        <v>17</v>
      </c>
      <c r="Y25" s="18">
        <f t="shared" si="8"/>
        <v>0</v>
      </c>
      <c r="Z25" s="17">
        <v>2</v>
      </c>
      <c r="AA25" s="17" t="s">
        <v>18</v>
      </c>
      <c r="AB25" s="18">
        <f t="shared" si="9"/>
        <v>0</v>
      </c>
      <c r="AC25" s="17">
        <v>1.5</v>
      </c>
      <c r="AD25" s="17" t="s">
        <v>19</v>
      </c>
      <c r="AE25" s="18">
        <f t="shared" si="10"/>
        <v>0</v>
      </c>
      <c r="AF25" s="17">
        <v>1</v>
      </c>
      <c r="AG25" s="17" t="s">
        <v>20</v>
      </c>
      <c r="AH25" s="18">
        <f t="shared" si="11"/>
        <v>0</v>
      </c>
      <c r="AI25" s="17">
        <v>0</v>
      </c>
      <c r="AJ25" s="17" t="s">
        <v>21</v>
      </c>
      <c r="AK25" s="18">
        <f t="shared" si="12"/>
        <v>0</v>
      </c>
      <c r="AL25" s="18">
        <f t="shared" si="13"/>
        <v>0</v>
      </c>
      <c r="AM25" s="19" t="str">
        <f t="shared" si="14"/>
        <v xml:space="preserve"> </v>
      </c>
      <c r="AN25" s="18">
        <f t="shared" si="4"/>
        <v>2.5</v>
      </c>
      <c r="AQ25" s="20" t="s">
        <v>22</v>
      </c>
    </row>
    <row r="26" spans="1:43" ht="15.75" x14ac:dyDescent="0.25">
      <c r="A26" s="38"/>
      <c r="B26" s="39"/>
      <c r="C26" s="40"/>
      <c r="D26" s="11" t="str">
        <f t="shared" si="0"/>
        <v xml:space="preserve"> </v>
      </c>
      <c r="E26" s="42"/>
      <c r="F26" s="98"/>
      <c r="G26" s="98"/>
      <c r="H26" s="46"/>
      <c r="I26" s="44" t="s">
        <v>13</v>
      </c>
      <c r="J26" s="51" t="s">
        <v>31</v>
      </c>
      <c r="K26" s="13" t="str">
        <f t="shared" si="1"/>
        <v xml:space="preserve"> </v>
      </c>
      <c r="L26" s="14"/>
      <c r="M26" s="14" t="s">
        <v>14</v>
      </c>
      <c r="N26" s="15">
        <f t="shared" si="5"/>
        <v>0</v>
      </c>
      <c r="O26" s="16">
        <f t="shared" si="2"/>
        <v>0</v>
      </c>
      <c r="P26" s="16" t="e">
        <f t="shared" si="3"/>
        <v>#DIV/0!</v>
      </c>
      <c r="Q26" s="17">
        <v>3.5</v>
      </c>
      <c r="R26" s="17" t="s">
        <v>15</v>
      </c>
      <c r="S26" s="18">
        <f t="shared" si="6"/>
        <v>0</v>
      </c>
      <c r="T26" s="17">
        <v>3</v>
      </c>
      <c r="U26" s="17" t="s">
        <v>16</v>
      </c>
      <c r="V26" s="18">
        <f t="shared" si="7"/>
        <v>0</v>
      </c>
      <c r="W26" s="17">
        <v>2.5</v>
      </c>
      <c r="X26" s="17" t="s">
        <v>17</v>
      </c>
      <c r="Y26" s="18">
        <f t="shared" si="8"/>
        <v>0</v>
      </c>
      <c r="Z26" s="17">
        <v>2</v>
      </c>
      <c r="AA26" s="17" t="s">
        <v>18</v>
      </c>
      <c r="AB26" s="18">
        <f t="shared" si="9"/>
        <v>0</v>
      </c>
      <c r="AC26" s="17">
        <v>1.5</v>
      </c>
      <c r="AD26" s="17" t="s">
        <v>19</v>
      </c>
      <c r="AE26" s="18">
        <f t="shared" si="10"/>
        <v>0</v>
      </c>
      <c r="AF26" s="17">
        <v>1</v>
      </c>
      <c r="AG26" s="17" t="s">
        <v>20</v>
      </c>
      <c r="AH26" s="18">
        <f t="shared" si="11"/>
        <v>0</v>
      </c>
      <c r="AI26" s="17">
        <v>0</v>
      </c>
      <c r="AJ26" s="17" t="s">
        <v>21</v>
      </c>
      <c r="AK26" s="18">
        <f t="shared" si="12"/>
        <v>0</v>
      </c>
      <c r="AL26" s="18">
        <f t="shared" si="13"/>
        <v>0</v>
      </c>
      <c r="AM26" s="19" t="str">
        <f t="shared" si="14"/>
        <v xml:space="preserve"> </v>
      </c>
      <c r="AN26" s="18">
        <f t="shared" si="4"/>
        <v>2.5</v>
      </c>
      <c r="AQ26" s="20" t="s">
        <v>22</v>
      </c>
    </row>
    <row r="27" spans="1:43" ht="15.75" x14ac:dyDescent="0.25">
      <c r="A27" s="38"/>
      <c r="B27" s="39"/>
      <c r="C27" s="40"/>
      <c r="D27" s="44" t="str">
        <f t="shared" si="0"/>
        <v xml:space="preserve"> </v>
      </c>
      <c r="E27" s="42"/>
      <c r="F27" s="98"/>
      <c r="G27" s="98"/>
      <c r="H27" s="46"/>
      <c r="I27" s="44" t="s">
        <v>13</v>
      </c>
      <c r="J27" s="12" t="str">
        <f>IF(C27=0," ",IF(I27=0," ",IF(I27="GR",AQ27,AM27)))</f>
        <v xml:space="preserve"> </v>
      </c>
      <c r="K27" s="13" t="str">
        <f t="shared" si="1"/>
        <v xml:space="preserve"> </v>
      </c>
      <c r="L27" s="14"/>
      <c r="M27" s="14" t="s">
        <v>14</v>
      </c>
      <c r="N27" s="15">
        <f t="shared" si="5"/>
        <v>0</v>
      </c>
      <c r="O27" s="16">
        <f t="shared" si="2"/>
        <v>0</v>
      </c>
      <c r="P27" s="16" t="e">
        <f t="shared" si="3"/>
        <v>#DIV/0!</v>
      </c>
      <c r="Q27" s="17">
        <v>3.5</v>
      </c>
      <c r="R27" s="17" t="s">
        <v>15</v>
      </c>
      <c r="S27" s="18">
        <f t="shared" si="6"/>
        <v>0</v>
      </c>
      <c r="T27" s="17">
        <v>3</v>
      </c>
      <c r="U27" s="17" t="s">
        <v>16</v>
      </c>
      <c r="V27" s="18">
        <f t="shared" si="7"/>
        <v>0</v>
      </c>
      <c r="W27" s="17">
        <v>2.5</v>
      </c>
      <c r="X27" s="17" t="s">
        <v>17</v>
      </c>
      <c r="Y27" s="18">
        <f t="shared" si="8"/>
        <v>0</v>
      </c>
      <c r="Z27" s="17">
        <v>2</v>
      </c>
      <c r="AA27" s="17" t="s">
        <v>18</v>
      </c>
      <c r="AB27" s="18">
        <f t="shared" si="9"/>
        <v>0</v>
      </c>
      <c r="AC27" s="17">
        <v>1.5</v>
      </c>
      <c r="AD27" s="17" t="s">
        <v>19</v>
      </c>
      <c r="AE27" s="18">
        <f t="shared" si="10"/>
        <v>0</v>
      </c>
      <c r="AF27" s="17">
        <v>1</v>
      </c>
      <c r="AG27" s="17" t="s">
        <v>20</v>
      </c>
      <c r="AH27" s="18">
        <f t="shared" si="11"/>
        <v>0</v>
      </c>
      <c r="AI27" s="17">
        <v>0</v>
      </c>
      <c r="AJ27" s="17" t="s">
        <v>21</v>
      </c>
      <c r="AK27" s="18">
        <f t="shared" si="12"/>
        <v>0</v>
      </c>
      <c r="AL27" s="18">
        <f t="shared" si="13"/>
        <v>0</v>
      </c>
      <c r="AM27" s="19" t="str">
        <f t="shared" si="14"/>
        <v xml:space="preserve"> </v>
      </c>
      <c r="AN27" s="18">
        <f t="shared" si="4"/>
        <v>2.5</v>
      </c>
      <c r="AQ27" s="20" t="s">
        <v>22</v>
      </c>
    </row>
    <row r="28" spans="1:43" ht="15.75" x14ac:dyDescent="0.25">
      <c r="A28" s="38"/>
      <c r="B28" s="39"/>
      <c r="C28" s="40"/>
      <c r="D28" s="44" t="str">
        <f t="shared" si="0"/>
        <v xml:space="preserve"> </v>
      </c>
      <c r="E28" s="42"/>
      <c r="F28" s="98"/>
      <c r="G28" s="98"/>
      <c r="H28" s="46"/>
      <c r="I28" s="44" t="s">
        <v>13</v>
      </c>
      <c r="J28" s="12" t="str">
        <f>IF(C28=0," ",IF(I28=0," ",IF(I28="GR",AQ28,AM28)))</f>
        <v xml:space="preserve"> </v>
      </c>
      <c r="K28" s="13" t="str">
        <f t="shared" si="1"/>
        <v xml:space="preserve"> </v>
      </c>
      <c r="L28" s="14"/>
      <c r="M28" s="14" t="s">
        <v>14</v>
      </c>
      <c r="N28" s="15">
        <f t="shared" si="5"/>
        <v>0</v>
      </c>
      <c r="O28" s="16">
        <f t="shared" si="2"/>
        <v>0</v>
      </c>
      <c r="P28" s="16" t="e">
        <f t="shared" si="3"/>
        <v>#DIV/0!</v>
      </c>
      <c r="Q28" s="17">
        <v>3.5</v>
      </c>
      <c r="R28" s="17" t="s">
        <v>15</v>
      </c>
      <c r="S28" s="18">
        <f t="shared" si="6"/>
        <v>0</v>
      </c>
      <c r="T28" s="17">
        <v>3</v>
      </c>
      <c r="U28" s="17" t="s">
        <v>16</v>
      </c>
      <c r="V28" s="18">
        <f t="shared" si="7"/>
        <v>0</v>
      </c>
      <c r="W28" s="17">
        <v>2.5</v>
      </c>
      <c r="X28" s="17" t="s">
        <v>17</v>
      </c>
      <c r="Y28" s="18">
        <f t="shared" si="8"/>
        <v>0</v>
      </c>
      <c r="Z28" s="17">
        <v>2</v>
      </c>
      <c r="AA28" s="17" t="s">
        <v>18</v>
      </c>
      <c r="AB28" s="18">
        <f t="shared" si="9"/>
        <v>0</v>
      </c>
      <c r="AC28" s="17">
        <v>1.5</v>
      </c>
      <c r="AD28" s="17" t="s">
        <v>19</v>
      </c>
      <c r="AE28" s="18">
        <f t="shared" si="10"/>
        <v>0</v>
      </c>
      <c r="AF28" s="17">
        <v>1</v>
      </c>
      <c r="AG28" s="17" t="s">
        <v>20</v>
      </c>
      <c r="AH28" s="18">
        <f t="shared" si="11"/>
        <v>0</v>
      </c>
      <c r="AI28" s="17">
        <v>0</v>
      </c>
      <c r="AJ28" s="17" t="s">
        <v>21</v>
      </c>
      <c r="AK28" s="18">
        <f t="shared" si="12"/>
        <v>0</v>
      </c>
      <c r="AL28" s="18">
        <f t="shared" si="13"/>
        <v>0</v>
      </c>
      <c r="AM28" s="19" t="str">
        <f t="shared" si="14"/>
        <v xml:space="preserve"> </v>
      </c>
      <c r="AN28" s="18">
        <f t="shared" si="4"/>
        <v>2.5</v>
      </c>
      <c r="AQ28" s="20" t="s">
        <v>22</v>
      </c>
    </row>
    <row r="29" spans="1:43" ht="15.75" x14ac:dyDescent="0.25">
      <c r="A29" s="8" t="s">
        <v>13</v>
      </c>
      <c r="B29" s="9" t="s">
        <v>13</v>
      </c>
      <c r="C29" s="10"/>
      <c r="D29" s="11" t="str">
        <f t="shared" si="0"/>
        <v xml:space="preserve"> </v>
      </c>
      <c r="E29" s="35"/>
      <c r="F29" s="99"/>
      <c r="G29" s="99"/>
      <c r="H29" s="47"/>
      <c r="I29" s="11" t="s">
        <v>13</v>
      </c>
      <c r="J29" s="12" t="str">
        <f>IF(C29=0," ",IF(I29=0," ",IF(I29="GR",AQ29,AM29)))</f>
        <v xml:space="preserve"> </v>
      </c>
      <c r="K29" s="13" t="str">
        <f t="shared" si="1"/>
        <v xml:space="preserve"> </v>
      </c>
      <c r="L29" s="14"/>
      <c r="M29" s="14" t="s">
        <v>14</v>
      </c>
      <c r="N29" s="15">
        <f t="shared" si="5"/>
        <v>0</v>
      </c>
      <c r="O29" s="16">
        <f t="shared" si="2"/>
        <v>0</v>
      </c>
      <c r="P29" s="16" t="e">
        <f t="shared" si="3"/>
        <v>#DIV/0!</v>
      </c>
      <c r="Q29" s="17">
        <v>3.5</v>
      </c>
      <c r="R29" s="17" t="s">
        <v>15</v>
      </c>
      <c r="S29" s="18">
        <f t="shared" si="6"/>
        <v>0</v>
      </c>
      <c r="T29" s="17">
        <v>3</v>
      </c>
      <c r="U29" s="17" t="s">
        <v>16</v>
      </c>
      <c r="V29" s="18">
        <f t="shared" si="7"/>
        <v>0</v>
      </c>
      <c r="W29" s="17">
        <v>2.5</v>
      </c>
      <c r="X29" s="17" t="s">
        <v>17</v>
      </c>
      <c r="Y29" s="18">
        <f t="shared" si="8"/>
        <v>0</v>
      </c>
      <c r="Z29" s="17">
        <v>2</v>
      </c>
      <c r="AA29" s="17" t="s">
        <v>18</v>
      </c>
      <c r="AB29" s="18">
        <f t="shared" si="9"/>
        <v>0</v>
      </c>
      <c r="AC29" s="17">
        <v>1.5</v>
      </c>
      <c r="AD29" s="17" t="s">
        <v>19</v>
      </c>
      <c r="AE29" s="18">
        <f t="shared" si="10"/>
        <v>0</v>
      </c>
      <c r="AF29" s="17">
        <v>1</v>
      </c>
      <c r="AG29" s="17" t="s">
        <v>20</v>
      </c>
      <c r="AH29" s="18">
        <f t="shared" si="11"/>
        <v>0</v>
      </c>
      <c r="AI29" s="17">
        <v>0</v>
      </c>
      <c r="AJ29" s="17" t="s">
        <v>21</v>
      </c>
      <c r="AK29" s="18">
        <f t="shared" si="12"/>
        <v>0</v>
      </c>
      <c r="AL29" s="18">
        <f t="shared" si="13"/>
        <v>0</v>
      </c>
      <c r="AM29" s="19" t="str">
        <f t="shared" si="14"/>
        <v xml:space="preserve"> </v>
      </c>
      <c r="AN29" s="18">
        <f t="shared" si="4"/>
        <v>2.5</v>
      </c>
      <c r="AQ29" s="20" t="s">
        <v>22</v>
      </c>
    </row>
    <row r="30" spans="1:43" ht="16.5" thickBot="1" x14ac:dyDescent="0.3">
      <c r="A30" s="8" t="s">
        <v>13</v>
      </c>
      <c r="B30" s="9" t="s">
        <v>13</v>
      </c>
      <c r="C30" s="10"/>
      <c r="D30" s="11" t="str">
        <f t="shared" si="0"/>
        <v xml:space="preserve"> </v>
      </c>
      <c r="E30" s="36"/>
      <c r="F30" s="92"/>
      <c r="G30" s="92"/>
      <c r="H30" s="49"/>
      <c r="I30" s="37" t="s">
        <v>13</v>
      </c>
      <c r="J30" s="12" t="str">
        <f>IF(C30=0," ",IF(I30=0," ",IF(I30="GR",AQ30,AM30)))</f>
        <v xml:space="preserve"> </v>
      </c>
      <c r="K30" s="13" t="str">
        <f t="shared" si="1"/>
        <v xml:space="preserve"> </v>
      </c>
      <c r="L30" s="14"/>
      <c r="M30" s="14" t="s">
        <v>14</v>
      </c>
      <c r="N30" s="15">
        <f t="shared" si="5"/>
        <v>0</v>
      </c>
      <c r="O30" s="16">
        <f t="shared" si="2"/>
        <v>0</v>
      </c>
      <c r="P30" s="16" t="e">
        <f t="shared" si="3"/>
        <v>#DIV/0!</v>
      </c>
      <c r="Q30" s="17">
        <v>3.5</v>
      </c>
      <c r="R30" s="17" t="s">
        <v>15</v>
      </c>
      <c r="S30" s="18">
        <f t="shared" si="6"/>
        <v>0</v>
      </c>
      <c r="T30" s="17">
        <v>3</v>
      </c>
      <c r="U30" s="17" t="s">
        <v>16</v>
      </c>
      <c r="V30" s="18">
        <f t="shared" si="7"/>
        <v>0</v>
      </c>
      <c r="W30" s="17">
        <v>2.5</v>
      </c>
      <c r="X30" s="17" t="s">
        <v>17</v>
      </c>
      <c r="Y30" s="18">
        <f t="shared" si="8"/>
        <v>0</v>
      </c>
      <c r="Z30" s="17">
        <v>2</v>
      </c>
      <c r="AA30" s="17" t="s">
        <v>18</v>
      </c>
      <c r="AB30" s="18">
        <f t="shared" si="9"/>
        <v>0</v>
      </c>
      <c r="AC30" s="17">
        <v>1.5</v>
      </c>
      <c r="AD30" s="17" t="s">
        <v>19</v>
      </c>
      <c r="AE30" s="18">
        <f t="shared" si="10"/>
        <v>0</v>
      </c>
      <c r="AF30" s="17">
        <v>1</v>
      </c>
      <c r="AG30" s="17" t="s">
        <v>20</v>
      </c>
      <c r="AH30" s="18">
        <f t="shared" si="11"/>
        <v>0</v>
      </c>
      <c r="AI30" s="17">
        <v>0</v>
      </c>
      <c r="AJ30" s="17" t="s">
        <v>21</v>
      </c>
      <c r="AK30" s="18">
        <f t="shared" si="12"/>
        <v>0</v>
      </c>
      <c r="AL30" s="18">
        <f t="shared" si="13"/>
        <v>0</v>
      </c>
      <c r="AM30" s="19" t="str">
        <f t="shared" si="14"/>
        <v xml:space="preserve"> </v>
      </c>
      <c r="AN30" s="18">
        <f t="shared" si="4"/>
        <v>2.5</v>
      </c>
      <c r="AQ30" s="20" t="s">
        <v>22</v>
      </c>
    </row>
    <row r="31" spans="1:43" x14ac:dyDescent="0.25">
      <c r="A31" s="93" t="s">
        <v>23</v>
      </c>
      <c r="B31" s="94"/>
      <c r="C31" s="22"/>
      <c r="D31" s="94" t="s">
        <v>23</v>
      </c>
      <c r="E31" s="86"/>
      <c r="F31" s="86"/>
      <c r="G31" s="23"/>
      <c r="H31" s="23"/>
      <c r="I31" s="86" t="s">
        <v>23</v>
      </c>
      <c r="J31" s="94"/>
      <c r="K31" s="95"/>
    </row>
    <row r="32" spans="1:43" x14ac:dyDescent="0.25">
      <c r="A32" s="96" t="s">
        <v>34</v>
      </c>
      <c r="B32" s="96"/>
      <c r="C32" s="24"/>
      <c r="D32" s="90" t="s">
        <v>36</v>
      </c>
      <c r="E32" s="90"/>
      <c r="F32" s="90"/>
      <c r="G32" s="25"/>
      <c r="H32" s="25"/>
      <c r="I32" s="90" t="s">
        <v>35</v>
      </c>
      <c r="J32" s="90"/>
      <c r="K32" s="97"/>
    </row>
    <row r="33" spans="1:52" x14ac:dyDescent="0.25">
      <c r="A33" s="26"/>
      <c r="B33" s="24"/>
      <c r="C33" s="24"/>
      <c r="D33" s="27"/>
      <c r="E33" s="27"/>
      <c r="F33" s="27"/>
      <c r="G33" s="24"/>
      <c r="H33" s="50"/>
      <c r="I33" s="24"/>
      <c r="J33" s="24"/>
      <c r="K33" s="28"/>
    </row>
    <row r="34" spans="1:52" x14ac:dyDescent="0.25">
      <c r="A34" s="26"/>
      <c r="B34" s="24"/>
      <c r="C34" s="24"/>
      <c r="D34" s="27"/>
      <c r="E34" s="27"/>
      <c r="F34" s="27"/>
      <c r="G34" s="24"/>
      <c r="H34" s="50"/>
      <c r="I34" s="24"/>
      <c r="J34" s="24"/>
      <c r="K34" s="28"/>
    </row>
    <row r="35" spans="1:52" x14ac:dyDescent="0.25">
      <c r="A35" s="26"/>
      <c r="B35" s="24"/>
      <c r="C35" s="24"/>
      <c r="D35" s="27"/>
      <c r="E35" s="27"/>
      <c r="F35" s="27"/>
      <c r="G35" s="24"/>
      <c r="H35" s="50"/>
      <c r="I35" s="24"/>
      <c r="J35" s="24"/>
      <c r="K35" s="28"/>
    </row>
    <row r="36" spans="1:52" x14ac:dyDescent="0.25">
      <c r="A36" s="85"/>
      <c r="B36" s="85"/>
      <c r="C36" s="24"/>
      <c r="D36" s="86" t="s">
        <v>24</v>
      </c>
      <c r="E36" s="86"/>
      <c r="F36" s="86"/>
      <c r="G36" s="24"/>
      <c r="H36" s="50"/>
      <c r="I36" s="87" t="s">
        <v>13</v>
      </c>
      <c r="J36" s="87"/>
      <c r="K36" s="88"/>
    </row>
    <row r="37" spans="1:52" x14ac:dyDescent="0.25">
      <c r="A37" s="89"/>
      <c r="B37" s="89"/>
      <c r="C37" s="24"/>
      <c r="D37" s="90" t="s">
        <v>28</v>
      </c>
      <c r="E37" s="90"/>
      <c r="F37" s="90"/>
      <c r="G37" s="24"/>
      <c r="H37" s="50"/>
      <c r="I37" s="89" t="s">
        <v>13</v>
      </c>
      <c r="J37" s="89"/>
      <c r="K37" s="91"/>
    </row>
    <row r="38" spans="1:52" x14ac:dyDescent="0.25">
      <c r="A38" s="29"/>
      <c r="B38" s="29"/>
      <c r="C38" s="25"/>
      <c r="D38" s="29"/>
      <c r="E38" s="29"/>
      <c r="F38" s="29"/>
      <c r="G38" s="25"/>
      <c r="H38" s="25"/>
      <c r="I38" s="29"/>
      <c r="J38" s="29"/>
      <c r="K38" s="30"/>
    </row>
    <row r="39" spans="1:52" x14ac:dyDescent="0.25">
      <c r="A39" s="29"/>
      <c r="B39" s="29"/>
      <c r="C39" s="25"/>
      <c r="D39" s="29"/>
      <c r="E39" s="29"/>
      <c r="F39" s="29"/>
      <c r="G39" s="25"/>
      <c r="H39" s="25"/>
      <c r="I39" s="29"/>
      <c r="J39" s="29"/>
      <c r="K39" s="30"/>
    </row>
    <row r="40" spans="1:52" x14ac:dyDescent="0.25">
      <c r="A40" s="29"/>
      <c r="B40" s="29"/>
      <c r="C40" s="25"/>
      <c r="D40" s="29"/>
      <c r="E40" s="29"/>
      <c r="F40" s="29"/>
      <c r="G40" s="25"/>
      <c r="H40" s="25"/>
      <c r="I40" s="29"/>
      <c r="J40" s="29"/>
      <c r="K40" s="30"/>
    </row>
    <row r="41" spans="1:52" ht="13.5" customHeight="1" x14ac:dyDescent="0.25">
      <c r="A41" s="76" t="s">
        <v>43</v>
      </c>
      <c r="B41" s="77"/>
      <c r="C41" s="77"/>
      <c r="D41" s="77"/>
      <c r="E41" s="77"/>
      <c r="F41" s="77"/>
      <c r="G41" s="77"/>
      <c r="H41" s="77"/>
      <c r="I41" s="77"/>
      <c r="J41" s="77"/>
      <c r="K41" s="78"/>
    </row>
    <row r="42" spans="1:52" ht="18" customHeight="1" x14ac:dyDescent="0.25">
      <c r="A42" s="82" t="s">
        <v>45</v>
      </c>
      <c r="B42" s="83"/>
      <c r="C42" s="83"/>
      <c r="D42" s="83"/>
      <c r="E42" s="83"/>
      <c r="F42" s="83"/>
      <c r="G42" s="83"/>
      <c r="H42" s="83"/>
      <c r="I42" s="83"/>
      <c r="J42" s="83"/>
      <c r="K42" s="83"/>
      <c r="L42" s="84"/>
      <c r="AZ42" s="52"/>
    </row>
    <row r="43" spans="1:52" ht="72" customHeight="1" thickBot="1" x14ac:dyDescent="0.3">
      <c r="A43" s="79" t="s">
        <v>44</v>
      </c>
      <c r="B43" s="80"/>
      <c r="C43" s="80"/>
      <c r="D43" s="80"/>
      <c r="E43" s="80"/>
      <c r="F43" s="80"/>
      <c r="G43" s="80"/>
      <c r="H43" s="80"/>
      <c r="I43" s="80"/>
      <c r="J43" s="80"/>
      <c r="K43" s="81"/>
    </row>
  </sheetData>
  <mergeCells count="45">
    <mergeCell ref="F12:G12"/>
    <mergeCell ref="A1:K1"/>
    <mergeCell ref="A2:K2"/>
    <mergeCell ref="A3:K3"/>
    <mergeCell ref="A4:K4"/>
    <mergeCell ref="A5:K5"/>
    <mergeCell ref="A6:K6"/>
    <mergeCell ref="A7:K7"/>
    <mergeCell ref="A8:K8"/>
    <mergeCell ref="F9:G9"/>
    <mergeCell ref="F10:G10"/>
    <mergeCell ref="F11:G11"/>
    <mergeCell ref="F24:G24"/>
    <mergeCell ref="F13:G13"/>
    <mergeCell ref="F14:G14"/>
    <mergeCell ref="F15:G15"/>
    <mergeCell ref="F16:G16"/>
    <mergeCell ref="F17:G17"/>
    <mergeCell ref="F18:G18"/>
    <mergeCell ref="F19:G19"/>
    <mergeCell ref="F20:G20"/>
    <mergeCell ref="F21:G21"/>
    <mergeCell ref="F22:G22"/>
    <mergeCell ref="F23:G23"/>
    <mergeCell ref="F25:G25"/>
    <mergeCell ref="F26:G26"/>
    <mergeCell ref="F27:G27"/>
    <mergeCell ref="F28:G28"/>
    <mergeCell ref="F29:G29"/>
    <mergeCell ref="F30:G30"/>
    <mergeCell ref="A31:B31"/>
    <mergeCell ref="D31:F31"/>
    <mergeCell ref="I31:K31"/>
    <mergeCell ref="A32:B32"/>
    <mergeCell ref="D32:F32"/>
    <mergeCell ref="I32:K32"/>
    <mergeCell ref="A41:K41"/>
    <mergeCell ref="A43:K43"/>
    <mergeCell ref="A42:L42"/>
    <mergeCell ref="A36:B36"/>
    <mergeCell ref="D36:F36"/>
    <mergeCell ref="I36:K36"/>
    <mergeCell ref="A37:B37"/>
    <mergeCell ref="D37:F37"/>
    <mergeCell ref="I37:K37"/>
  </mergeCells>
  <pageMargins left="0.70866141732283472" right="0.70866141732283472" top="0.74803149606299213" bottom="0.74803149606299213" header="0.31496062992125984" footer="0.31496062992125984"/>
  <pageSetup paperSize="9" scale="64"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7"/>
  <sheetViews>
    <sheetView workbookViewId="0">
      <selection activeCell="I26" sqref="I26"/>
    </sheetView>
  </sheetViews>
  <sheetFormatPr defaultRowHeight="15" x14ac:dyDescent="0.25"/>
  <cols>
    <col min="1" max="1" width="12.5703125" customWidth="1"/>
    <col min="2" max="2" width="30.140625" customWidth="1"/>
    <col min="3" max="3" width="8.5703125" customWidth="1"/>
    <col min="4" max="4" width="9.7109375" customWidth="1"/>
    <col min="5" max="5" width="10.7109375" customWidth="1"/>
    <col min="6" max="6" width="31.85546875" customWidth="1"/>
    <col min="7" max="7" width="0.140625" hidden="1" customWidth="1"/>
    <col min="8" max="8" width="18.42578125" customWidth="1"/>
    <col min="9" max="9" width="11.85546875" customWidth="1"/>
    <col min="10" max="10" width="28.140625" hidden="1" customWidth="1"/>
    <col min="11" max="11" width="15.42578125" customWidth="1"/>
    <col min="12" max="12" width="0" hidden="1" customWidth="1"/>
    <col min="13" max="38" width="9.140625" hidden="1" customWidth="1"/>
    <col min="39" max="39" width="12.5703125" hidden="1" customWidth="1"/>
    <col min="40" max="43" width="9.140625" hidden="1" customWidth="1"/>
    <col min="44" max="51" width="0" hidden="1" customWidth="1"/>
  </cols>
  <sheetData>
    <row r="1" spans="1:52" s="2" customFormat="1" ht="15.75" x14ac:dyDescent="0.25">
      <c r="A1" s="101" t="s">
        <v>0</v>
      </c>
      <c r="B1" s="102"/>
      <c r="C1" s="102"/>
      <c r="D1" s="102"/>
      <c r="E1" s="102"/>
      <c r="F1" s="102"/>
      <c r="G1" s="102"/>
      <c r="H1" s="102"/>
      <c r="I1" s="102"/>
      <c r="J1" s="102"/>
      <c r="K1" s="103"/>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104" t="s">
        <v>1</v>
      </c>
      <c r="B2" s="105"/>
      <c r="C2" s="105"/>
      <c r="D2" s="105"/>
      <c r="E2" s="105"/>
      <c r="F2" s="105"/>
      <c r="G2" s="105"/>
      <c r="H2" s="105"/>
      <c r="I2" s="105"/>
      <c r="J2" s="105"/>
      <c r="K2" s="106"/>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104" t="s">
        <v>2</v>
      </c>
      <c r="B3" s="105"/>
      <c r="C3" s="105"/>
      <c r="D3" s="105"/>
      <c r="E3" s="105"/>
      <c r="F3" s="105"/>
      <c r="G3" s="105"/>
      <c r="H3" s="105"/>
      <c r="I3" s="105"/>
      <c r="J3" s="105"/>
      <c r="K3" s="106"/>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104" t="s">
        <v>39</v>
      </c>
      <c r="B4" s="105"/>
      <c r="C4" s="105"/>
      <c r="D4" s="105"/>
      <c r="E4" s="105"/>
      <c r="F4" s="105"/>
      <c r="G4" s="105"/>
      <c r="H4" s="105"/>
      <c r="I4" s="105"/>
      <c r="J4" s="105"/>
      <c r="K4" s="106"/>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107" t="s">
        <v>33</v>
      </c>
      <c r="B5" s="108"/>
      <c r="C5" s="108"/>
      <c r="D5" s="108"/>
      <c r="E5" s="108"/>
      <c r="F5" s="108"/>
      <c r="G5" s="108"/>
      <c r="H5" s="108"/>
      <c r="I5" s="108"/>
      <c r="J5" s="108"/>
      <c r="K5" s="109"/>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107" t="s">
        <v>40</v>
      </c>
      <c r="B6" s="108"/>
      <c r="C6" s="108"/>
      <c r="D6" s="108"/>
      <c r="E6" s="108"/>
      <c r="F6" s="108"/>
      <c r="G6" s="108"/>
      <c r="H6" s="108"/>
      <c r="I6" s="108"/>
      <c r="J6" s="108"/>
      <c r="K6" s="109"/>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110">
        <v>42182</v>
      </c>
      <c r="B7" s="111"/>
      <c r="C7" s="111"/>
      <c r="D7" s="111"/>
      <c r="E7" s="111"/>
      <c r="F7" s="111"/>
      <c r="G7" s="111"/>
      <c r="H7" s="111"/>
      <c r="I7" s="111"/>
      <c r="J7" s="111"/>
      <c r="K7" s="112"/>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6.5" thickBot="1" x14ac:dyDescent="0.3">
      <c r="A8" s="107" t="s">
        <v>42</v>
      </c>
      <c r="B8" s="108"/>
      <c r="C8" s="108"/>
      <c r="D8" s="108"/>
      <c r="E8" s="108"/>
      <c r="F8" s="108"/>
      <c r="G8" s="108"/>
      <c r="H8" s="108"/>
      <c r="I8" s="108"/>
      <c r="J8" s="108"/>
      <c r="K8" s="109"/>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39" thickBot="1" x14ac:dyDescent="0.3">
      <c r="A9" s="4" t="s">
        <v>3</v>
      </c>
      <c r="B9" s="5" t="s">
        <v>4</v>
      </c>
      <c r="C9" s="5" t="s">
        <v>5</v>
      </c>
      <c r="D9" s="5" t="s">
        <v>6</v>
      </c>
      <c r="E9" s="5" t="s">
        <v>7</v>
      </c>
      <c r="F9" s="113" t="s">
        <v>8</v>
      </c>
      <c r="G9" s="114"/>
      <c r="H9" s="5" t="s">
        <v>70</v>
      </c>
      <c r="I9" s="5" t="s">
        <v>9</v>
      </c>
      <c r="J9" s="5" t="s">
        <v>10</v>
      </c>
      <c r="K9" s="6" t="s">
        <v>11</v>
      </c>
      <c r="L9" s="7"/>
      <c r="M9" s="7"/>
      <c r="N9" s="7"/>
      <c r="O9" s="7"/>
      <c r="P9" s="7"/>
      <c r="Q9" s="7"/>
      <c r="R9" s="7"/>
      <c r="S9" s="7"/>
      <c r="T9" s="7"/>
      <c r="U9" s="7"/>
      <c r="V9" s="7"/>
      <c r="W9" s="7"/>
      <c r="X9" s="7"/>
      <c r="Y9" s="7"/>
      <c r="Z9" s="7"/>
      <c r="AA9" s="7"/>
      <c r="AB9" s="7"/>
      <c r="AC9" s="7"/>
      <c r="AD9" s="7"/>
      <c r="AE9" s="7"/>
      <c r="AF9" s="7"/>
      <c r="AG9" s="7"/>
      <c r="AH9" s="7"/>
      <c r="AI9" s="7"/>
      <c r="AJ9" s="7"/>
      <c r="AK9" s="7"/>
      <c r="AL9" s="7" t="s">
        <v>12</v>
      </c>
      <c r="AM9" s="7"/>
      <c r="AN9" s="7"/>
      <c r="AO9" s="7"/>
      <c r="AP9" s="3"/>
      <c r="AQ9" s="3"/>
      <c r="AR9" s="3"/>
      <c r="AS9" s="1"/>
      <c r="AT9" s="1"/>
      <c r="AU9" s="1"/>
      <c r="AV9" s="1"/>
      <c r="AW9" s="1"/>
      <c r="AX9" s="1"/>
      <c r="AY9" s="1"/>
      <c r="AZ9" s="1"/>
    </row>
    <row r="10" spans="1:52" s="2" customFormat="1" ht="20.100000000000001" customHeight="1" x14ac:dyDescent="0.25">
      <c r="A10" s="53" t="s">
        <v>71</v>
      </c>
      <c r="B10" s="55" t="s">
        <v>72</v>
      </c>
      <c r="C10" s="45">
        <v>75</v>
      </c>
      <c r="D10" s="11">
        <f t="shared" ref="D10:D34" si="0">IF(I10=" "," ",O10)</f>
        <v>90</v>
      </c>
      <c r="E10" s="41">
        <v>188.5</v>
      </c>
      <c r="F10" s="119" t="s">
        <v>26</v>
      </c>
      <c r="G10" s="119"/>
      <c r="H10" s="57"/>
      <c r="I10" s="43">
        <v>85</v>
      </c>
      <c r="J10" s="12" t="str">
        <f>IF(C10=0," ",IF(I10=0," ",IF(I10="GR",AQ10,AM10)))</f>
        <v>YETERLİ</v>
      </c>
      <c r="K10" s="13">
        <f>IF(C10=0," ",IF(I10=0," ",P10))</f>
        <v>2.6777777777777776</v>
      </c>
      <c r="L10" s="14"/>
      <c r="M10" s="14" t="s">
        <v>14</v>
      </c>
      <c r="N10" s="15">
        <f>IF(I10&lt;90,0,IF(I10&lt;=100,4,0))</f>
        <v>0</v>
      </c>
      <c r="O10" s="16">
        <f>IF(I10=" ",C10,(C10+15))</f>
        <v>90</v>
      </c>
      <c r="P10" s="16">
        <f>IF(I10="BAŞARILI",(E10/O10),IF(I10&gt;0,(((AL10*15)+E10)/O10),E10))</f>
        <v>2.6777777777777776</v>
      </c>
      <c r="Q10" s="17">
        <v>3.5</v>
      </c>
      <c r="R10" s="17" t="s">
        <v>15</v>
      </c>
      <c r="S10" s="18">
        <f>IF(I10&lt;85,0,IF(I10&lt;=89,3.5,0))</f>
        <v>3.5</v>
      </c>
      <c r="T10" s="17">
        <v>3</v>
      </c>
      <c r="U10" s="17" t="s">
        <v>16</v>
      </c>
      <c r="V10" s="18">
        <f>IF(I10&lt;80,0,IF(I10&lt;=84,3,0))</f>
        <v>0</v>
      </c>
      <c r="W10" s="17">
        <v>2.5</v>
      </c>
      <c r="X10" s="17" t="s">
        <v>17</v>
      </c>
      <c r="Y10" s="18">
        <f>IF(I10&lt;75,0,IF(I10&lt;=79,2.5,0))</f>
        <v>0</v>
      </c>
      <c r="Z10" s="17">
        <v>2</v>
      </c>
      <c r="AA10" s="17" t="s">
        <v>18</v>
      </c>
      <c r="AB10" s="18">
        <f>IF(I10&lt;65,0,IF(I10&lt;=74,2,0))</f>
        <v>0</v>
      </c>
      <c r="AC10" s="17">
        <v>1.5</v>
      </c>
      <c r="AD10" s="17" t="s">
        <v>19</v>
      </c>
      <c r="AE10" s="18">
        <f>IF(I10&lt;58,0,IF(I10&lt;=64,1.5,0))</f>
        <v>0</v>
      </c>
      <c r="AF10" s="17">
        <v>1</v>
      </c>
      <c r="AG10" s="17" t="s">
        <v>20</v>
      </c>
      <c r="AH10" s="18">
        <f>IF(I10&lt;50,0,IF(I10&lt;=57,1,0))</f>
        <v>0</v>
      </c>
      <c r="AI10" s="17">
        <v>0</v>
      </c>
      <c r="AJ10" s="17" t="s">
        <v>21</v>
      </c>
      <c r="AK10" s="18">
        <f>IF(I10&lt;0,0,IF(I10&lt;=49,0,0))</f>
        <v>0</v>
      </c>
      <c r="AL10" s="18">
        <f>SUM(S10,V10,Y10,AB10,AE10,AH10,AK10,N10)</f>
        <v>3.5</v>
      </c>
      <c r="AM10" s="19" t="str">
        <f>IF(I10=" "," ",IF(AL10&lt;2,"GİREMEZ(AKTS)",IF(O10&lt;89,"GİREMEZ(AKTS)",IF(P10&gt;=AN10,"YETERLİ","GİREMEZ(ORTALAMA)"))))</f>
        <v>YETERLİ</v>
      </c>
      <c r="AN10" s="18">
        <f>IF(LEFT(A10,1)="0",2,2.5)</f>
        <v>2.5</v>
      </c>
      <c r="AO10" s="18"/>
      <c r="AP10" s="20"/>
      <c r="AQ10" s="20" t="s">
        <v>22</v>
      </c>
      <c r="AR10" s="20"/>
      <c r="AS10" s="21"/>
      <c r="AT10" s="21"/>
      <c r="AU10" s="21"/>
      <c r="AV10" s="21"/>
      <c r="AW10" s="21"/>
      <c r="AX10" s="21"/>
      <c r="AY10" s="21"/>
      <c r="AZ10" s="1"/>
    </row>
    <row r="11" spans="1:52" ht="15.75" x14ac:dyDescent="0.25">
      <c r="A11" s="53" t="s">
        <v>73</v>
      </c>
      <c r="B11" s="54" t="s">
        <v>74</v>
      </c>
      <c r="C11" s="40">
        <v>75</v>
      </c>
      <c r="D11" s="11">
        <f t="shared" si="0"/>
        <v>90</v>
      </c>
      <c r="E11" s="42">
        <v>225</v>
      </c>
      <c r="F11" s="116" t="s">
        <v>26</v>
      </c>
      <c r="G11" s="117"/>
      <c r="H11" s="56"/>
      <c r="I11" s="44">
        <v>90</v>
      </c>
      <c r="J11" s="12" t="str">
        <f>IF(C11=0," ",IF(I11=0," ",IF(I11="GR",AQ11,AM11)))</f>
        <v>YETERLİ</v>
      </c>
      <c r="K11" s="13">
        <f t="shared" ref="K11:K34" si="1">IF(C11=0," ",IF(I11=0," ",P11))</f>
        <v>3.1666666666666665</v>
      </c>
      <c r="L11" s="14"/>
      <c r="M11" s="14" t="s">
        <v>14</v>
      </c>
      <c r="N11" s="15">
        <f t="shared" ref="N11:N34" si="2">IF(I11&lt;90,0,IF(I11&lt;=100,4,0))</f>
        <v>4</v>
      </c>
      <c r="O11" s="16">
        <f t="shared" ref="O11:O34" si="3">IF(I11=" ",C11,(C11+15))</f>
        <v>90</v>
      </c>
      <c r="P11" s="16">
        <f t="shared" ref="P11:P34" si="4">IF(I11="BAŞARILI",(E11/O11),IF(I11&gt;0,(((AL11*15)+E11)/O11),E11))</f>
        <v>3.1666666666666665</v>
      </c>
      <c r="Q11" s="17">
        <v>3.5</v>
      </c>
      <c r="R11" s="17" t="s">
        <v>15</v>
      </c>
      <c r="S11" s="18">
        <f t="shared" ref="S11:S34" si="5">IF(I11&lt;85,0,IF(I11&lt;=89,3.5,0))</f>
        <v>0</v>
      </c>
      <c r="T11" s="17">
        <v>3</v>
      </c>
      <c r="U11" s="17" t="s">
        <v>16</v>
      </c>
      <c r="V11" s="18">
        <f t="shared" ref="V11:V34" si="6">IF(I11&lt;80,0,IF(I11&lt;=84,3,0))</f>
        <v>0</v>
      </c>
      <c r="W11" s="17">
        <v>2.5</v>
      </c>
      <c r="X11" s="17" t="s">
        <v>17</v>
      </c>
      <c r="Y11" s="18">
        <f t="shared" ref="Y11:Y34" si="7">IF(I11&lt;75,0,IF(I11&lt;=79,2.5,0))</f>
        <v>0</v>
      </c>
      <c r="Z11" s="17">
        <v>2</v>
      </c>
      <c r="AA11" s="17" t="s">
        <v>18</v>
      </c>
      <c r="AB11" s="18">
        <f t="shared" ref="AB11:AB34" si="8">IF(I11&lt;65,0,IF(I11&lt;=74,2,0))</f>
        <v>0</v>
      </c>
      <c r="AC11" s="17">
        <v>1.5</v>
      </c>
      <c r="AD11" s="17" t="s">
        <v>19</v>
      </c>
      <c r="AE11" s="18">
        <f t="shared" ref="AE11:AE34" si="9">IF(I11&lt;58,0,IF(I11&lt;=64,1.5,0))</f>
        <v>0</v>
      </c>
      <c r="AF11" s="17">
        <v>1</v>
      </c>
      <c r="AG11" s="17" t="s">
        <v>20</v>
      </c>
      <c r="AH11" s="18">
        <f t="shared" ref="AH11:AH34" si="10">IF(I11&lt;50,0,IF(I11&lt;=57,1,0))</f>
        <v>0</v>
      </c>
      <c r="AI11" s="17">
        <v>0</v>
      </c>
      <c r="AJ11" s="17" t="s">
        <v>21</v>
      </c>
      <c r="AK11" s="18">
        <f t="shared" ref="AK11:AK34" si="11">IF(I11&lt;0,0,IF(I11&lt;=49,0,0))</f>
        <v>0</v>
      </c>
      <c r="AL11" s="18">
        <f t="shared" ref="AL11:AL34" si="12">SUM(S11,V11,Y11,AB11,AE11,AH11,AK11,N11)</f>
        <v>4</v>
      </c>
      <c r="AM11" s="19" t="str">
        <f t="shared" ref="AM11:AM34" si="13">IF(I11=" "," ",IF(AL11&lt;2,"GİREMEZ(AKTS)",IF(O11&lt;89,"GİREMEZ(AKTS)",IF(P11&gt;=AN11,"YETERLİ","GİREMEZ(ORTALAMA)"))))</f>
        <v>YETERLİ</v>
      </c>
      <c r="AN11" s="18">
        <f t="shared" ref="AN11:AN34" si="14">IF(LEFT(A11,1)="0",2,2.5)</f>
        <v>2.5</v>
      </c>
      <c r="AQ11" s="20" t="s">
        <v>22</v>
      </c>
    </row>
    <row r="12" spans="1:52" ht="15.75" x14ac:dyDescent="0.25">
      <c r="A12" s="53" t="s">
        <v>75</v>
      </c>
      <c r="B12" s="54" t="s">
        <v>76</v>
      </c>
      <c r="C12" s="40">
        <v>75</v>
      </c>
      <c r="D12" s="11">
        <f t="shared" si="0"/>
        <v>90</v>
      </c>
      <c r="E12" s="42">
        <v>237</v>
      </c>
      <c r="F12" s="116" t="s">
        <v>26</v>
      </c>
      <c r="G12" s="117"/>
      <c r="H12" s="56"/>
      <c r="I12" s="44">
        <v>90</v>
      </c>
      <c r="J12" s="12" t="str">
        <f t="shared" ref="J12:J34" si="15">IF(C12=0," ",IF(I12=0," ",IF(I12="GR",AQ12,AM12)))</f>
        <v>YETERLİ</v>
      </c>
      <c r="K12" s="13">
        <f t="shared" si="1"/>
        <v>3.3</v>
      </c>
      <c r="L12" s="14"/>
      <c r="M12" s="14" t="s">
        <v>14</v>
      </c>
      <c r="N12" s="15">
        <f t="shared" si="2"/>
        <v>4</v>
      </c>
      <c r="O12" s="16">
        <f t="shared" si="3"/>
        <v>90</v>
      </c>
      <c r="P12" s="16">
        <f t="shared" si="4"/>
        <v>3.3</v>
      </c>
      <c r="Q12" s="17">
        <v>3.5</v>
      </c>
      <c r="R12" s="17" t="s">
        <v>15</v>
      </c>
      <c r="S12" s="18">
        <f t="shared" si="5"/>
        <v>0</v>
      </c>
      <c r="T12" s="17">
        <v>3</v>
      </c>
      <c r="U12" s="17" t="s">
        <v>16</v>
      </c>
      <c r="V12" s="18">
        <f t="shared" si="6"/>
        <v>0</v>
      </c>
      <c r="W12" s="17">
        <v>2.5</v>
      </c>
      <c r="X12" s="17" t="s">
        <v>17</v>
      </c>
      <c r="Y12" s="18">
        <f t="shared" si="7"/>
        <v>0</v>
      </c>
      <c r="Z12" s="17">
        <v>2</v>
      </c>
      <c r="AA12" s="17" t="s">
        <v>18</v>
      </c>
      <c r="AB12" s="18">
        <f t="shared" si="8"/>
        <v>0</v>
      </c>
      <c r="AC12" s="17">
        <v>1.5</v>
      </c>
      <c r="AD12" s="17" t="s">
        <v>19</v>
      </c>
      <c r="AE12" s="18">
        <f t="shared" si="9"/>
        <v>0</v>
      </c>
      <c r="AF12" s="17">
        <v>1</v>
      </c>
      <c r="AG12" s="17" t="s">
        <v>20</v>
      </c>
      <c r="AH12" s="18">
        <f t="shared" si="10"/>
        <v>0</v>
      </c>
      <c r="AI12" s="17">
        <v>0</v>
      </c>
      <c r="AJ12" s="17" t="s">
        <v>21</v>
      </c>
      <c r="AK12" s="18">
        <f t="shared" si="11"/>
        <v>0</v>
      </c>
      <c r="AL12" s="18">
        <f t="shared" si="12"/>
        <v>4</v>
      </c>
      <c r="AM12" s="19" t="str">
        <f t="shared" si="13"/>
        <v>YETERLİ</v>
      </c>
      <c r="AN12" s="18">
        <f t="shared" si="14"/>
        <v>2.5</v>
      </c>
      <c r="AQ12" s="20" t="s">
        <v>22</v>
      </c>
    </row>
    <row r="13" spans="1:52" ht="15.75" x14ac:dyDescent="0.25">
      <c r="A13" s="53" t="s">
        <v>77</v>
      </c>
      <c r="B13" s="54" t="s">
        <v>78</v>
      </c>
      <c r="C13" s="40">
        <v>75</v>
      </c>
      <c r="D13" s="11">
        <f t="shared" si="0"/>
        <v>90</v>
      </c>
      <c r="E13" s="42">
        <v>165.5</v>
      </c>
      <c r="F13" s="116" t="s">
        <v>25</v>
      </c>
      <c r="G13" s="117"/>
      <c r="H13" s="56"/>
      <c r="I13" s="44">
        <v>90</v>
      </c>
      <c r="J13" s="51" t="s">
        <v>38</v>
      </c>
      <c r="K13" s="13">
        <f t="shared" si="1"/>
        <v>2.5055555555555555</v>
      </c>
      <c r="L13" s="14"/>
      <c r="M13" s="14" t="s">
        <v>14</v>
      </c>
      <c r="N13" s="15">
        <f t="shared" si="2"/>
        <v>4</v>
      </c>
      <c r="O13" s="16">
        <f t="shared" si="3"/>
        <v>90</v>
      </c>
      <c r="P13" s="16">
        <f t="shared" si="4"/>
        <v>2.5055555555555555</v>
      </c>
      <c r="Q13" s="17">
        <v>3.5</v>
      </c>
      <c r="R13" s="17" t="s">
        <v>15</v>
      </c>
      <c r="S13" s="18">
        <f t="shared" si="5"/>
        <v>0</v>
      </c>
      <c r="T13" s="17">
        <v>3</v>
      </c>
      <c r="U13" s="17" t="s">
        <v>16</v>
      </c>
      <c r="V13" s="18">
        <f t="shared" si="6"/>
        <v>0</v>
      </c>
      <c r="W13" s="17">
        <v>2.5</v>
      </c>
      <c r="X13" s="17" t="s">
        <v>17</v>
      </c>
      <c r="Y13" s="18">
        <f t="shared" si="7"/>
        <v>0</v>
      </c>
      <c r="Z13" s="17">
        <v>2</v>
      </c>
      <c r="AA13" s="17" t="s">
        <v>18</v>
      </c>
      <c r="AB13" s="18">
        <f t="shared" si="8"/>
        <v>0</v>
      </c>
      <c r="AC13" s="17">
        <v>1.5</v>
      </c>
      <c r="AD13" s="17" t="s">
        <v>19</v>
      </c>
      <c r="AE13" s="18">
        <f t="shared" si="9"/>
        <v>0</v>
      </c>
      <c r="AF13" s="17">
        <v>1</v>
      </c>
      <c r="AG13" s="17" t="s">
        <v>20</v>
      </c>
      <c r="AH13" s="18">
        <f t="shared" si="10"/>
        <v>0</v>
      </c>
      <c r="AI13" s="17">
        <v>0</v>
      </c>
      <c r="AJ13" s="17" t="s">
        <v>21</v>
      </c>
      <c r="AK13" s="18">
        <f t="shared" si="11"/>
        <v>0</v>
      </c>
      <c r="AL13" s="18">
        <f t="shared" si="12"/>
        <v>4</v>
      </c>
      <c r="AM13" s="19" t="str">
        <f t="shared" si="13"/>
        <v>YETERLİ</v>
      </c>
      <c r="AN13" s="18">
        <f t="shared" si="14"/>
        <v>2.5</v>
      </c>
      <c r="AQ13" s="20" t="s">
        <v>22</v>
      </c>
    </row>
    <row r="14" spans="1:52" ht="15.75" x14ac:dyDescent="0.25">
      <c r="A14" s="53" t="s">
        <v>79</v>
      </c>
      <c r="B14" s="54" t="s">
        <v>80</v>
      </c>
      <c r="C14" s="40">
        <v>75</v>
      </c>
      <c r="D14" s="11">
        <f t="shared" si="0"/>
        <v>90</v>
      </c>
      <c r="E14" s="42">
        <v>236</v>
      </c>
      <c r="F14" s="116" t="s">
        <v>25</v>
      </c>
      <c r="G14" s="117"/>
      <c r="H14" s="46"/>
      <c r="I14" s="44">
        <v>70</v>
      </c>
      <c r="J14" s="12" t="str">
        <f t="shared" si="15"/>
        <v>YETERLİ</v>
      </c>
      <c r="K14" s="13">
        <f t="shared" si="1"/>
        <v>2.9555555555555557</v>
      </c>
      <c r="L14" s="14"/>
      <c r="M14" s="14" t="s">
        <v>14</v>
      </c>
      <c r="N14" s="15">
        <f t="shared" si="2"/>
        <v>0</v>
      </c>
      <c r="O14" s="16">
        <f t="shared" si="3"/>
        <v>90</v>
      </c>
      <c r="P14" s="16">
        <f t="shared" si="4"/>
        <v>2.9555555555555557</v>
      </c>
      <c r="Q14" s="17">
        <v>3.5</v>
      </c>
      <c r="R14" s="17" t="s">
        <v>15</v>
      </c>
      <c r="S14" s="18">
        <f t="shared" si="5"/>
        <v>0</v>
      </c>
      <c r="T14" s="17">
        <v>3</v>
      </c>
      <c r="U14" s="17" t="s">
        <v>16</v>
      </c>
      <c r="V14" s="18">
        <f t="shared" si="6"/>
        <v>0</v>
      </c>
      <c r="W14" s="17">
        <v>2.5</v>
      </c>
      <c r="X14" s="17" t="s">
        <v>17</v>
      </c>
      <c r="Y14" s="18">
        <f t="shared" si="7"/>
        <v>0</v>
      </c>
      <c r="Z14" s="17">
        <v>2</v>
      </c>
      <c r="AA14" s="17" t="s">
        <v>18</v>
      </c>
      <c r="AB14" s="18">
        <f t="shared" si="8"/>
        <v>2</v>
      </c>
      <c r="AC14" s="17">
        <v>1.5</v>
      </c>
      <c r="AD14" s="17" t="s">
        <v>19</v>
      </c>
      <c r="AE14" s="18">
        <f t="shared" si="9"/>
        <v>0</v>
      </c>
      <c r="AF14" s="17">
        <v>1</v>
      </c>
      <c r="AG14" s="17" t="s">
        <v>20</v>
      </c>
      <c r="AH14" s="18">
        <f t="shared" si="10"/>
        <v>0</v>
      </c>
      <c r="AI14" s="17">
        <v>0</v>
      </c>
      <c r="AJ14" s="17" t="s">
        <v>21</v>
      </c>
      <c r="AK14" s="18">
        <f t="shared" si="11"/>
        <v>0</v>
      </c>
      <c r="AL14" s="18">
        <f t="shared" si="12"/>
        <v>2</v>
      </c>
      <c r="AM14" s="19" t="str">
        <f t="shared" si="13"/>
        <v>YETERLİ</v>
      </c>
      <c r="AN14" s="18">
        <f t="shared" si="14"/>
        <v>2.5</v>
      </c>
      <c r="AQ14" s="20" t="s">
        <v>22</v>
      </c>
    </row>
    <row r="15" spans="1:52" ht="15.75" x14ac:dyDescent="0.25">
      <c r="A15" s="58" t="s">
        <v>37</v>
      </c>
      <c r="B15" s="67" t="s">
        <v>81</v>
      </c>
      <c r="C15" s="68">
        <v>82</v>
      </c>
      <c r="D15" s="61">
        <f t="shared" si="0"/>
        <v>97</v>
      </c>
      <c r="E15" s="69">
        <v>146.5</v>
      </c>
      <c r="F15" s="100" t="s">
        <v>27</v>
      </c>
      <c r="G15" s="100"/>
      <c r="H15" s="72" t="s">
        <v>100</v>
      </c>
      <c r="I15" s="70">
        <v>60</v>
      </c>
      <c r="J15" s="65" t="str">
        <f t="shared" si="15"/>
        <v>GİREMEZ(AKTS)</v>
      </c>
      <c r="K15" s="66">
        <f t="shared" si="1"/>
        <v>1.7422680412371134</v>
      </c>
      <c r="L15" s="14"/>
      <c r="M15" s="14" t="s">
        <v>14</v>
      </c>
      <c r="N15" s="15">
        <f t="shared" si="2"/>
        <v>0</v>
      </c>
      <c r="O15" s="16">
        <f t="shared" si="3"/>
        <v>97</v>
      </c>
      <c r="P15" s="16">
        <f t="shared" si="4"/>
        <v>1.7422680412371134</v>
      </c>
      <c r="Q15" s="17">
        <v>3.5</v>
      </c>
      <c r="R15" s="17" t="s">
        <v>15</v>
      </c>
      <c r="S15" s="18">
        <f t="shared" si="5"/>
        <v>0</v>
      </c>
      <c r="T15" s="17">
        <v>3</v>
      </c>
      <c r="U15" s="17" t="s">
        <v>16</v>
      </c>
      <c r="V15" s="18">
        <f t="shared" si="6"/>
        <v>0</v>
      </c>
      <c r="W15" s="17">
        <v>2.5</v>
      </c>
      <c r="X15" s="17" t="s">
        <v>17</v>
      </c>
      <c r="Y15" s="18">
        <f t="shared" si="7"/>
        <v>0</v>
      </c>
      <c r="Z15" s="17">
        <v>2</v>
      </c>
      <c r="AA15" s="17" t="s">
        <v>18</v>
      </c>
      <c r="AB15" s="18">
        <f t="shared" si="8"/>
        <v>0</v>
      </c>
      <c r="AC15" s="17">
        <v>1.5</v>
      </c>
      <c r="AD15" s="17" t="s">
        <v>19</v>
      </c>
      <c r="AE15" s="18">
        <f t="shared" si="9"/>
        <v>1.5</v>
      </c>
      <c r="AF15" s="17">
        <v>1</v>
      </c>
      <c r="AG15" s="17" t="s">
        <v>20</v>
      </c>
      <c r="AH15" s="18">
        <f t="shared" si="10"/>
        <v>0</v>
      </c>
      <c r="AI15" s="17">
        <v>0</v>
      </c>
      <c r="AJ15" s="17" t="s">
        <v>21</v>
      </c>
      <c r="AK15" s="18">
        <f t="shared" si="11"/>
        <v>0</v>
      </c>
      <c r="AL15" s="18">
        <f t="shared" si="12"/>
        <v>1.5</v>
      </c>
      <c r="AM15" s="19" t="str">
        <f t="shared" si="13"/>
        <v>GİREMEZ(AKTS)</v>
      </c>
      <c r="AN15" s="18">
        <f t="shared" si="14"/>
        <v>2.5</v>
      </c>
      <c r="AQ15" s="20" t="s">
        <v>22</v>
      </c>
    </row>
    <row r="16" spans="1:52" ht="15.75" x14ac:dyDescent="0.25">
      <c r="A16" s="58" t="s">
        <v>30</v>
      </c>
      <c r="B16" s="67" t="s">
        <v>82</v>
      </c>
      <c r="C16" s="68">
        <v>68</v>
      </c>
      <c r="D16" s="61">
        <f t="shared" si="0"/>
        <v>83</v>
      </c>
      <c r="E16" s="69">
        <v>104</v>
      </c>
      <c r="F16" s="100" t="s">
        <v>27</v>
      </c>
      <c r="G16" s="100"/>
      <c r="H16" s="72" t="s">
        <v>100</v>
      </c>
      <c r="I16" s="70" t="s">
        <v>103</v>
      </c>
      <c r="J16" s="65" t="str">
        <f t="shared" si="15"/>
        <v>GİRMEDİ</v>
      </c>
      <c r="K16" s="66">
        <f t="shared" si="1"/>
        <v>1.2530120481927711</v>
      </c>
      <c r="L16" s="14"/>
      <c r="M16" s="14" t="s">
        <v>14</v>
      </c>
      <c r="N16" s="15">
        <f t="shared" si="2"/>
        <v>0</v>
      </c>
      <c r="O16" s="16">
        <f t="shared" si="3"/>
        <v>83</v>
      </c>
      <c r="P16" s="16">
        <f t="shared" si="4"/>
        <v>1.2530120481927711</v>
      </c>
      <c r="Q16" s="17">
        <v>3.5</v>
      </c>
      <c r="R16" s="17" t="s">
        <v>15</v>
      </c>
      <c r="S16" s="18">
        <f t="shared" si="5"/>
        <v>0</v>
      </c>
      <c r="T16" s="17">
        <v>3</v>
      </c>
      <c r="U16" s="17" t="s">
        <v>16</v>
      </c>
      <c r="V16" s="18">
        <f t="shared" si="6"/>
        <v>0</v>
      </c>
      <c r="W16" s="17">
        <v>2.5</v>
      </c>
      <c r="X16" s="17" t="s">
        <v>17</v>
      </c>
      <c r="Y16" s="18">
        <f t="shared" si="7"/>
        <v>0</v>
      </c>
      <c r="Z16" s="17">
        <v>2</v>
      </c>
      <c r="AA16" s="17" t="s">
        <v>18</v>
      </c>
      <c r="AB16" s="18">
        <f t="shared" si="8"/>
        <v>0</v>
      </c>
      <c r="AC16" s="17">
        <v>1.5</v>
      </c>
      <c r="AD16" s="17" t="s">
        <v>19</v>
      </c>
      <c r="AE16" s="18">
        <f t="shared" si="9"/>
        <v>0</v>
      </c>
      <c r="AF16" s="17">
        <v>1</v>
      </c>
      <c r="AG16" s="17" t="s">
        <v>20</v>
      </c>
      <c r="AH16" s="18">
        <f t="shared" si="10"/>
        <v>0</v>
      </c>
      <c r="AI16" s="17">
        <v>0</v>
      </c>
      <c r="AJ16" s="17" t="s">
        <v>21</v>
      </c>
      <c r="AK16" s="18">
        <f t="shared" si="11"/>
        <v>0</v>
      </c>
      <c r="AL16" s="18">
        <f t="shared" si="12"/>
        <v>0</v>
      </c>
      <c r="AM16" s="19" t="str">
        <f t="shared" si="13"/>
        <v>GİREMEZ(AKTS)</v>
      </c>
      <c r="AN16" s="18">
        <f t="shared" si="14"/>
        <v>2.5</v>
      </c>
      <c r="AQ16" s="20" t="s">
        <v>22</v>
      </c>
    </row>
    <row r="17" spans="1:43" ht="15.75" x14ac:dyDescent="0.25">
      <c r="A17" s="53" t="s">
        <v>32</v>
      </c>
      <c r="B17" s="54" t="s">
        <v>83</v>
      </c>
      <c r="C17" s="40">
        <v>75</v>
      </c>
      <c r="D17" s="11">
        <f t="shared" si="0"/>
        <v>90</v>
      </c>
      <c r="E17" s="42">
        <v>172</v>
      </c>
      <c r="F17" s="98" t="s">
        <v>27</v>
      </c>
      <c r="G17" s="98"/>
      <c r="H17" s="46"/>
      <c r="I17" s="44">
        <v>90</v>
      </c>
      <c r="J17" s="12" t="str">
        <f t="shared" si="15"/>
        <v>YETERLİ</v>
      </c>
      <c r="K17" s="13">
        <f t="shared" si="1"/>
        <v>2.5777777777777779</v>
      </c>
      <c r="L17" s="14"/>
      <c r="M17" s="14" t="s">
        <v>14</v>
      </c>
      <c r="N17" s="15">
        <f t="shared" si="2"/>
        <v>4</v>
      </c>
      <c r="O17" s="16">
        <f t="shared" si="3"/>
        <v>90</v>
      </c>
      <c r="P17" s="16">
        <f t="shared" si="4"/>
        <v>2.5777777777777779</v>
      </c>
      <c r="Q17" s="17">
        <v>3.5</v>
      </c>
      <c r="R17" s="17" t="s">
        <v>15</v>
      </c>
      <c r="S17" s="18">
        <f t="shared" si="5"/>
        <v>0</v>
      </c>
      <c r="T17" s="17">
        <v>3</v>
      </c>
      <c r="U17" s="17" t="s">
        <v>16</v>
      </c>
      <c r="V17" s="18">
        <f t="shared" si="6"/>
        <v>0</v>
      </c>
      <c r="W17" s="17">
        <v>2.5</v>
      </c>
      <c r="X17" s="17" t="s">
        <v>17</v>
      </c>
      <c r="Y17" s="18">
        <f t="shared" si="7"/>
        <v>0</v>
      </c>
      <c r="Z17" s="17">
        <v>2</v>
      </c>
      <c r="AA17" s="17" t="s">
        <v>18</v>
      </c>
      <c r="AB17" s="18">
        <f t="shared" si="8"/>
        <v>0</v>
      </c>
      <c r="AC17" s="17">
        <v>1.5</v>
      </c>
      <c r="AD17" s="17" t="s">
        <v>19</v>
      </c>
      <c r="AE17" s="18">
        <f t="shared" si="9"/>
        <v>0</v>
      </c>
      <c r="AF17" s="17">
        <v>1</v>
      </c>
      <c r="AG17" s="17" t="s">
        <v>20</v>
      </c>
      <c r="AH17" s="18">
        <f t="shared" si="10"/>
        <v>0</v>
      </c>
      <c r="AI17" s="17">
        <v>0</v>
      </c>
      <c r="AJ17" s="17" t="s">
        <v>21</v>
      </c>
      <c r="AK17" s="18">
        <f t="shared" si="11"/>
        <v>0</v>
      </c>
      <c r="AL17" s="18">
        <f t="shared" si="12"/>
        <v>4</v>
      </c>
      <c r="AM17" s="19" t="str">
        <f t="shared" si="13"/>
        <v>YETERLİ</v>
      </c>
      <c r="AN17" s="18">
        <f t="shared" si="14"/>
        <v>2.5</v>
      </c>
      <c r="AQ17" s="20" t="s">
        <v>22</v>
      </c>
    </row>
    <row r="18" spans="1:43" ht="15.75" x14ac:dyDescent="0.25">
      <c r="A18" s="53" t="s">
        <v>84</v>
      </c>
      <c r="B18" s="54" t="s">
        <v>85</v>
      </c>
      <c r="C18" s="40">
        <v>75</v>
      </c>
      <c r="D18" s="11">
        <f t="shared" si="0"/>
        <v>90</v>
      </c>
      <c r="E18" s="42">
        <v>190</v>
      </c>
      <c r="F18" s="98" t="s">
        <v>27</v>
      </c>
      <c r="G18" s="98"/>
      <c r="H18" s="46"/>
      <c r="I18" s="44">
        <v>90</v>
      </c>
      <c r="J18" s="12" t="str">
        <f t="shared" si="15"/>
        <v>YETERLİ</v>
      </c>
      <c r="K18" s="13">
        <f t="shared" si="1"/>
        <v>2.7777777777777777</v>
      </c>
      <c r="L18" s="14"/>
      <c r="M18" s="14" t="s">
        <v>14</v>
      </c>
      <c r="N18" s="15">
        <f t="shared" si="2"/>
        <v>4</v>
      </c>
      <c r="O18" s="16">
        <f t="shared" si="3"/>
        <v>90</v>
      </c>
      <c r="P18" s="16">
        <f t="shared" si="4"/>
        <v>2.7777777777777777</v>
      </c>
      <c r="Q18" s="17">
        <v>3.5</v>
      </c>
      <c r="R18" s="17" t="s">
        <v>15</v>
      </c>
      <c r="S18" s="18">
        <f t="shared" si="5"/>
        <v>0</v>
      </c>
      <c r="T18" s="17">
        <v>3</v>
      </c>
      <c r="U18" s="17" t="s">
        <v>16</v>
      </c>
      <c r="V18" s="18">
        <f t="shared" si="6"/>
        <v>0</v>
      </c>
      <c r="W18" s="17">
        <v>2.5</v>
      </c>
      <c r="X18" s="17" t="s">
        <v>17</v>
      </c>
      <c r="Y18" s="18">
        <f t="shared" si="7"/>
        <v>0</v>
      </c>
      <c r="Z18" s="17">
        <v>2</v>
      </c>
      <c r="AA18" s="17" t="s">
        <v>18</v>
      </c>
      <c r="AB18" s="18">
        <f t="shared" si="8"/>
        <v>0</v>
      </c>
      <c r="AC18" s="17">
        <v>1.5</v>
      </c>
      <c r="AD18" s="17" t="s">
        <v>19</v>
      </c>
      <c r="AE18" s="18">
        <f t="shared" si="9"/>
        <v>0</v>
      </c>
      <c r="AF18" s="17">
        <v>1</v>
      </c>
      <c r="AG18" s="17" t="s">
        <v>20</v>
      </c>
      <c r="AH18" s="18">
        <f t="shared" si="10"/>
        <v>0</v>
      </c>
      <c r="AI18" s="17">
        <v>0</v>
      </c>
      <c r="AJ18" s="17" t="s">
        <v>21</v>
      </c>
      <c r="AK18" s="18">
        <f t="shared" si="11"/>
        <v>0</v>
      </c>
      <c r="AL18" s="18">
        <f t="shared" si="12"/>
        <v>4</v>
      </c>
      <c r="AM18" s="19" t="str">
        <f t="shared" si="13"/>
        <v>YETERLİ</v>
      </c>
      <c r="AN18" s="18">
        <f t="shared" si="14"/>
        <v>2.5</v>
      </c>
      <c r="AQ18" s="20" t="s">
        <v>22</v>
      </c>
    </row>
    <row r="19" spans="1:43" ht="15.75" x14ac:dyDescent="0.25">
      <c r="A19" s="53" t="s">
        <v>86</v>
      </c>
      <c r="B19" s="54" t="s">
        <v>87</v>
      </c>
      <c r="C19" s="40">
        <v>75</v>
      </c>
      <c r="D19" s="11">
        <f t="shared" si="0"/>
        <v>90</v>
      </c>
      <c r="E19" s="42">
        <v>226.5</v>
      </c>
      <c r="F19" s="98" t="s">
        <v>28</v>
      </c>
      <c r="G19" s="98"/>
      <c r="H19" s="46"/>
      <c r="I19" s="44">
        <v>85</v>
      </c>
      <c r="J19" s="12" t="str">
        <f t="shared" si="15"/>
        <v>YETERLİ</v>
      </c>
      <c r="K19" s="13">
        <f t="shared" si="1"/>
        <v>3.1</v>
      </c>
      <c r="L19" s="14"/>
      <c r="M19" s="14" t="s">
        <v>14</v>
      </c>
      <c r="N19" s="15">
        <f t="shared" si="2"/>
        <v>0</v>
      </c>
      <c r="O19" s="16">
        <f t="shared" si="3"/>
        <v>90</v>
      </c>
      <c r="P19" s="16">
        <f t="shared" si="4"/>
        <v>3.1</v>
      </c>
      <c r="Q19" s="17">
        <v>3.5</v>
      </c>
      <c r="R19" s="17" t="s">
        <v>15</v>
      </c>
      <c r="S19" s="18">
        <f t="shared" si="5"/>
        <v>3.5</v>
      </c>
      <c r="T19" s="17">
        <v>3</v>
      </c>
      <c r="U19" s="17" t="s">
        <v>16</v>
      </c>
      <c r="V19" s="18">
        <f t="shared" si="6"/>
        <v>0</v>
      </c>
      <c r="W19" s="17">
        <v>2.5</v>
      </c>
      <c r="X19" s="17" t="s">
        <v>17</v>
      </c>
      <c r="Y19" s="18">
        <f t="shared" si="7"/>
        <v>0</v>
      </c>
      <c r="Z19" s="17">
        <v>2</v>
      </c>
      <c r="AA19" s="17" t="s">
        <v>18</v>
      </c>
      <c r="AB19" s="18">
        <f t="shared" si="8"/>
        <v>0</v>
      </c>
      <c r="AC19" s="17">
        <v>1.5</v>
      </c>
      <c r="AD19" s="17" t="s">
        <v>19</v>
      </c>
      <c r="AE19" s="18">
        <f t="shared" si="9"/>
        <v>0</v>
      </c>
      <c r="AF19" s="17">
        <v>1</v>
      </c>
      <c r="AG19" s="17" t="s">
        <v>20</v>
      </c>
      <c r="AH19" s="18">
        <f t="shared" si="10"/>
        <v>0</v>
      </c>
      <c r="AI19" s="17">
        <v>0</v>
      </c>
      <c r="AJ19" s="17" t="s">
        <v>21</v>
      </c>
      <c r="AK19" s="18">
        <f t="shared" si="11"/>
        <v>0</v>
      </c>
      <c r="AL19" s="18">
        <f t="shared" si="12"/>
        <v>3.5</v>
      </c>
      <c r="AM19" s="19" t="str">
        <f t="shared" si="13"/>
        <v>YETERLİ</v>
      </c>
      <c r="AN19" s="18">
        <f t="shared" si="14"/>
        <v>2.5</v>
      </c>
      <c r="AQ19" s="20" t="s">
        <v>22</v>
      </c>
    </row>
    <row r="20" spans="1:43" ht="15.75" x14ac:dyDescent="0.25">
      <c r="A20" s="53" t="s">
        <v>88</v>
      </c>
      <c r="B20" s="54" t="s">
        <v>89</v>
      </c>
      <c r="C20" s="40">
        <v>75</v>
      </c>
      <c r="D20" s="11">
        <f t="shared" si="0"/>
        <v>90</v>
      </c>
      <c r="E20" s="42">
        <v>203.5</v>
      </c>
      <c r="F20" s="98" t="s">
        <v>28</v>
      </c>
      <c r="G20" s="98"/>
      <c r="H20" s="46"/>
      <c r="I20" s="44">
        <v>85</v>
      </c>
      <c r="J20" s="12" t="str">
        <f t="shared" si="15"/>
        <v>YETERLİ</v>
      </c>
      <c r="K20" s="13">
        <f t="shared" si="1"/>
        <v>2.8444444444444446</v>
      </c>
      <c r="L20" s="14"/>
      <c r="M20" s="14" t="s">
        <v>14</v>
      </c>
      <c r="N20" s="15">
        <f t="shared" si="2"/>
        <v>0</v>
      </c>
      <c r="O20" s="16">
        <f t="shared" si="3"/>
        <v>90</v>
      </c>
      <c r="P20" s="16">
        <f t="shared" si="4"/>
        <v>2.8444444444444446</v>
      </c>
      <c r="Q20" s="17">
        <v>3.5</v>
      </c>
      <c r="R20" s="17" t="s">
        <v>15</v>
      </c>
      <c r="S20" s="18">
        <f t="shared" si="5"/>
        <v>3.5</v>
      </c>
      <c r="T20" s="17">
        <v>3</v>
      </c>
      <c r="U20" s="17" t="s">
        <v>16</v>
      </c>
      <c r="V20" s="18">
        <f t="shared" si="6"/>
        <v>0</v>
      </c>
      <c r="W20" s="17">
        <v>2.5</v>
      </c>
      <c r="X20" s="17" t="s">
        <v>17</v>
      </c>
      <c r="Y20" s="18">
        <f t="shared" si="7"/>
        <v>0</v>
      </c>
      <c r="Z20" s="17">
        <v>2</v>
      </c>
      <c r="AA20" s="17" t="s">
        <v>18</v>
      </c>
      <c r="AB20" s="18">
        <f t="shared" si="8"/>
        <v>0</v>
      </c>
      <c r="AC20" s="17">
        <v>1.5</v>
      </c>
      <c r="AD20" s="17" t="s">
        <v>19</v>
      </c>
      <c r="AE20" s="18">
        <f t="shared" si="9"/>
        <v>0</v>
      </c>
      <c r="AF20" s="17">
        <v>1</v>
      </c>
      <c r="AG20" s="17" t="s">
        <v>20</v>
      </c>
      <c r="AH20" s="18">
        <f t="shared" si="10"/>
        <v>0</v>
      </c>
      <c r="AI20" s="17">
        <v>0</v>
      </c>
      <c r="AJ20" s="17" t="s">
        <v>21</v>
      </c>
      <c r="AK20" s="18">
        <f t="shared" si="11"/>
        <v>0</v>
      </c>
      <c r="AL20" s="18">
        <f t="shared" si="12"/>
        <v>3.5</v>
      </c>
      <c r="AM20" s="19" t="str">
        <f t="shared" si="13"/>
        <v>YETERLİ</v>
      </c>
      <c r="AN20" s="18">
        <f t="shared" si="14"/>
        <v>2.5</v>
      </c>
      <c r="AQ20" s="20" t="s">
        <v>22</v>
      </c>
    </row>
    <row r="21" spans="1:43" ht="15.75" x14ac:dyDescent="0.25">
      <c r="A21" s="53" t="s">
        <v>90</v>
      </c>
      <c r="B21" s="54" t="s">
        <v>91</v>
      </c>
      <c r="C21" s="40">
        <v>75</v>
      </c>
      <c r="D21" s="11">
        <f t="shared" si="0"/>
        <v>90</v>
      </c>
      <c r="E21" s="42">
        <v>213.5</v>
      </c>
      <c r="F21" s="98" t="s">
        <v>28</v>
      </c>
      <c r="G21" s="98"/>
      <c r="H21" s="46"/>
      <c r="I21" s="44">
        <v>85</v>
      </c>
      <c r="J21" s="12" t="str">
        <f t="shared" si="15"/>
        <v>YETERLİ</v>
      </c>
      <c r="K21" s="13">
        <f t="shared" si="1"/>
        <v>2.9555555555555557</v>
      </c>
      <c r="L21" s="14"/>
      <c r="M21" s="14" t="s">
        <v>14</v>
      </c>
      <c r="N21" s="15">
        <f t="shared" si="2"/>
        <v>0</v>
      </c>
      <c r="O21" s="16">
        <f t="shared" si="3"/>
        <v>90</v>
      </c>
      <c r="P21" s="16">
        <f t="shared" si="4"/>
        <v>2.9555555555555557</v>
      </c>
      <c r="Q21" s="17">
        <v>3.5</v>
      </c>
      <c r="R21" s="17" t="s">
        <v>15</v>
      </c>
      <c r="S21" s="18">
        <f t="shared" si="5"/>
        <v>3.5</v>
      </c>
      <c r="T21" s="17">
        <v>3</v>
      </c>
      <c r="U21" s="17" t="s">
        <v>16</v>
      </c>
      <c r="V21" s="18">
        <f t="shared" si="6"/>
        <v>0</v>
      </c>
      <c r="W21" s="17">
        <v>2.5</v>
      </c>
      <c r="X21" s="17" t="s">
        <v>17</v>
      </c>
      <c r="Y21" s="18">
        <f t="shared" si="7"/>
        <v>0</v>
      </c>
      <c r="Z21" s="17">
        <v>2</v>
      </c>
      <c r="AA21" s="17" t="s">
        <v>18</v>
      </c>
      <c r="AB21" s="18">
        <f t="shared" si="8"/>
        <v>0</v>
      </c>
      <c r="AC21" s="17">
        <v>1.5</v>
      </c>
      <c r="AD21" s="17" t="s">
        <v>19</v>
      </c>
      <c r="AE21" s="18">
        <f t="shared" si="9"/>
        <v>0</v>
      </c>
      <c r="AF21" s="17">
        <v>1</v>
      </c>
      <c r="AG21" s="17" t="s">
        <v>20</v>
      </c>
      <c r="AH21" s="18">
        <f t="shared" si="10"/>
        <v>0</v>
      </c>
      <c r="AI21" s="17">
        <v>0</v>
      </c>
      <c r="AJ21" s="17" t="s">
        <v>21</v>
      </c>
      <c r="AK21" s="18">
        <f t="shared" si="11"/>
        <v>0</v>
      </c>
      <c r="AL21" s="18">
        <f t="shared" si="12"/>
        <v>3.5</v>
      </c>
      <c r="AM21" s="19" t="str">
        <f t="shared" si="13"/>
        <v>YETERLİ</v>
      </c>
      <c r="AN21" s="18">
        <f t="shared" si="14"/>
        <v>2.5</v>
      </c>
      <c r="AQ21" s="20" t="s">
        <v>22</v>
      </c>
    </row>
    <row r="22" spans="1:43" ht="15.75" x14ac:dyDescent="0.25">
      <c r="A22" s="53" t="s">
        <v>92</v>
      </c>
      <c r="B22" s="54" t="s">
        <v>93</v>
      </c>
      <c r="C22" s="40">
        <v>75</v>
      </c>
      <c r="D22" s="11">
        <f t="shared" si="0"/>
        <v>90</v>
      </c>
      <c r="E22" s="42">
        <v>266</v>
      </c>
      <c r="F22" s="98" t="s">
        <v>28</v>
      </c>
      <c r="G22" s="98"/>
      <c r="H22" s="46"/>
      <c r="I22" s="44">
        <v>90</v>
      </c>
      <c r="J22" s="12" t="str">
        <f t="shared" si="15"/>
        <v>YETERLİ</v>
      </c>
      <c r="K22" s="13">
        <f t="shared" si="1"/>
        <v>3.6222222222222222</v>
      </c>
      <c r="L22" s="14"/>
      <c r="M22" s="14" t="s">
        <v>14</v>
      </c>
      <c r="N22" s="15">
        <f t="shared" si="2"/>
        <v>4</v>
      </c>
      <c r="O22" s="16">
        <f t="shared" si="3"/>
        <v>90</v>
      </c>
      <c r="P22" s="16">
        <f t="shared" si="4"/>
        <v>3.6222222222222222</v>
      </c>
      <c r="Q22" s="17">
        <v>3.5</v>
      </c>
      <c r="R22" s="17" t="s">
        <v>15</v>
      </c>
      <c r="S22" s="18">
        <f t="shared" si="5"/>
        <v>0</v>
      </c>
      <c r="T22" s="17">
        <v>3</v>
      </c>
      <c r="U22" s="17" t="s">
        <v>16</v>
      </c>
      <c r="V22" s="18">
        <f t="shared" si="6"/>
        <v>0</v>
      </c>
      <c r="W22" s="17">
        <v>2.5</v>
      </c>
      <c r="X22" s="17" t="s">
        <v>17</v>
      </c>
      <c r="Y22" s="18">
        <f t="shared" si="7"/>
        <v>0</v>
      </c>
      <c r="Z22" s="17">
        <v>2</v>
      </c>
      <c r="AA22" s="17" t="s">
        <v>18</v>
      </c>
      <c r="AB22" s="18">
        <f t="shared" si="8"/>
        <v>0</v>
      </c>
      <c r="AC22" s="17">
        <v>1.5</v>
      </c>
      <c r="AD22" s="17" t="s">
        <v>19</v>
      </c>
      <c r="AE22" s="18">
        <f t="shared" si="9"/>
        <v>0</v>
      </c>
      <c r="AF22" s="17">
        <v>1</v>
      </c>
      <c r="AG22" s="17" t="s">
        <v>20</v>
      </c>
      <c r="AH22" s="18">
        <f t="shared" si="10"/>
        <v>0</v>
      </c>
      <c r="AI22" s="17">
        <v>0</v>
      </c>
      <c r="AJ22" s="17" t="s">
        <v>21</v>
      </c>
      <c r="AK22" s="18">
        <f t="shared" si="11"/>
        <v>0</v>
      </c>
      <c r="AL22" s="18">
        <f t="shared" si="12"/>
        <v>4</v>
      </c>
      <c r="AM22" s="19" t="str">
        <f t="shared" si="13"/>
        <v>YETERLİ</v>
      </c>
      <c r="AN22" s="18">
        <f t="shared" si="14"/>
        <v>2.5</v>
      </c>
      <c r="AQ22" s="20" t="s">
        <v>22</v>
      </c>
    </row>
    <row r="23" spans="1:43" ht="15.75" x14ac:dyDescent="0.25">
      <c r="A23" s="53" t="s">
        <v>94</v>
      </c>
      <c r="B23" s="54" t="s">
        <v>95</v>
      </c>
      <c r="C23" s="40">
        <v>75</v>
      </c>
      <c r="D23" s="11">
        <f t="shared" si="0"/>
        <v>90</v>
      </c>
      <c r="E23" s="42">
        <v>214.5</v>
      </c>
      <c r="F23" s="98" t="s">
        <v>28</v>
      </c>
      <c r="G23" s="98"/>
      <c r="H23" s="46"/>
      <c r="I23" s="44">
        <v>90</v>
      </c>
      <c r="J23" s="12" t="str">
        <f t="shared" si="15"/>
        <v>YETERLİ</v>
      </c>
      <c r="K23" s="13">
        <f t="shared" si="1"/>
        <v>3.05</v>
      </c>
      <c r="L23" s="14"/>
      <c r="M23" s="14" t="s">
        <v>14</v>
      </c>
      <c r="N23" s="15">
        <f t="shared" si="2"/>
        <v>4</v>
      </c>
      <c r="O23" s="16">
        <f t="shared" si="3"/>
        <v>90</v>
      </c>
      <c r="P23" s="16">
        <f t="shared" si="4"/>
        <v>3.05</v>
      </c>
      <c r="Q23" s="17">
        <v>3.5</v>
      </c>
      <c r="R23" s="17" t="s">
        <v>15</v>
      </c>
      <c r="S23" s="18">
        <f t="shared" si="5"/>
        <v>0</v>
      </c>
      <c r="T23" s="17">
        <v>3</v>
      </c>
      <c r="U23" s="17" t="s">
        <v>16</v>
      </c>
      <c r="V23" s="18">
        <f t="shared" si="6"/>
        <v>0</v>
      </c>
      <c r="W23" s="17">
        <v>2.5</v>
      </c>
      <c r="X23" s="17" t="s">
        <v>17</v>
      </c>
      <c r="Y23" s="18">
        <f t="shared" si="7"/>
        <v>0</v>
      </c>
      <c r="Z23" s="17">
        <v>2</v>
      </c>
      <c r="AA23" s="17" t="s">
        <v>18</v>
      </c>
      <c r="AB23" s="18">
        <f t="shared" si="8"/>
        <v>0</v>
      </c>
      <c r="AC23" s="17">
        <v>1.5</v>
      </c>
      <c r="AD23" s="17" t="s">
        <v>19</v>
      </c>
      <c r="AE23" s="18">
        <f t="shared" si="9"/>
        <v>0</v>
      </c>
      <c r="AF23" s="17">
        <v>1</v>
      </c>
      <c r="AG23" s="17" t="s">
        <v>20</v>
      </c>
      <c r="AH23" s="18">
        <f t="shared" si="10"/>
        <v>0</v>
      </c>
      <c r="AI23" s="17">
        <v>0</v>
      </c>
      <c r="AJ23" s="17" t="s">
        <v>21</v>
      </c>
      <c r="AK23" s="18">
        <f t="shared" si="11"/>
        <v>0</v>
      </c>
      <c r="AL23" s="18">
        <f t="shared" si="12"/>
        <v>4</v>
      </c>
      <c r="AM23" s="19" t="str">
        <f t="shared" si="13"/>
        <v>YETERLİ</v>
      </c>
      <c r="AN23" s="18">
        <f t="shared" si="14"/>
        <v>2.5</v>
      </c>
      <c r="AQ23" s="20" t="s">
        <v>22</v>
      </c>
    </row>
    <row r="24" spans="1:43" ht="15.75" x14ac:dyDescent="0.25">
      <c r="A24" s="53" t="s">
        <v>96</v>
      </c>
      <c r="B24" s="54" t="s">
        <v>97</v>
      </c>
      <c r="C24" s="40">
        <v>75</v>
      </c>
      <c r="D24" s="11">
        <f t="shared" si="0"/>
        <v>90</v>
      </c>
      <c r="E24" s="42">
        <v>198</v>
      </c>
      <c r="F24" s="98" t="s">
        <v>28</v>
      </c>
      <c r="G24" s="98"/>
      <c r="H24" s="46"/>
      <c r="I24" s="44">
        <v>85</v>
      </c>
      <c r="J24" s="12" t="str">
        <f t="shared" si="15"/>
        <v>YETERLİ</v>
      </c>
      <c r="K24" s="13">
        <f t="shared" si="1"/>
        <v>2.7833333333333332</v>
      </c>
      <c r="L24" s="14"/>
      <c r="M24" s="14" t="s">
        <v>14</v>
      </c>
      <c r="N24" s="15">
        <f t="shared" si="2"/>
        <v>0</v>
      </c>
      <c r="O24" s="16">
        <f t="shared" si="3"/>
        <v>90</v>
      </c>
      <c r="P24" s="16">
        <f t="shared" si="4"/>
        <v>2.7833333333333332</v>
      </c>
      <c r="Q24" s="17">
        <v>3.5</v>
      </c>
      <c r="R24" s="17" t="s">
        <v>15</v>
      </c>
      <c r="S24" s="18">
        <f t="shared" si="5"/>
        <v>3.5</v>
      </c>
      <c r="T24" s="17">
        <v>3</v>
      </c>
      <c r="U24" s="17" t="s">
        <v>16</v>
      </c>
      <c r="V24" s="18">
        <f t="shared" si="6"/>
        <v>0</v>
      </c>
      <c r="W24" s="17">
        <v>2.5</v>
      </c>
      <c r="X24" s="17" t="s">
        <v>17</v>
      </c>
      <c r="Y24" s="18">
        <f t="shared" si="7"/>
        <v>0</v>
      </c>
      <c r="Z24" s="17">
        <v>2</v>
      </c>
      <c r="AA24" s="17" t="s">
        <v>18</v>
      </c>
      <c r="AB24" s="18">
        <f t="shared" si="8"/>
        <v>0</v>
      </c>
      <c r="AC24" s="17">
        <v>1.5</v>
      </c>
      <c r="AD24" s="17" t="s">
        <v>19</v>
      </c>
      <c r="AE24" s="18">
        <f t="shared" si="9"/>
        <v>0</v>
      </c>
      <c r="AF24" s="17">
        <v>1</v>
      </c>
      <c r="AG24" s="17" t="s">
        <v>20</v>
      </c>
      <c r="AH24" s="18">
        <f t="shared" si="10"/>
        <v>0</v>
      </c>
      <c r="AI24" s="17">
        <v>0</v>
      </c>
      <c r="AJ24" s="17" t="s">
        <v>21</v>
      </c>
      <c r="AK24" s="18">
        <f t="shared" si="11"/>
        <v>0</v>
      </c>
      <c r="AL24" s="18">
        <f t="shared" si="12"/>
        <v>3.5</v>
      </c>
      <c r="AM24" s="19" t="str">
        <f t="shared" si="13"/>
        <v>YETERLİ</v>
      </c>
      <c r="AN24" s="18">
        <f t="shared" si="14"/>
        <v>2.5</v>
      </c>
      <c r="AQ24" s="20" t="s">
        <v>22</v>
      </c>
    </row>
    <row r="25" spans="1:43" ht="15.75" x14ac:dyDescent="0.25">
      <c r="A25" s="53" t="s">
        <v>98</v>
      </c>
      <c r="B25" s="54" t="s">
        <v>99</v>
      </c>
      <c r="C25" s="40">
        <v>75</v>
      </c>
      <c r="D25" s="11">
        <f t="shared" si="0"/>
        <v>90</v>
      </c>
      <c r="E25" s="42">
        <v>262.5</v>
      </c>
      <c r="F25" s="98" t="s">
        <v>28</v>
      </c>
      <c r="G25" s="98"/>
      <c r="H25" s="46"/>
      <c r="I25" s="44">
        <v>90</v>
      </c>
      <c r="J25" s="12" t="str">
        <f t="shared" si="15"/>
        <v>YETERLİ</v>
      </c>
      <c r="K25" s="13">
        <f t="shared" si="1"/>
        <v>3.5833333333333335</v>
      </c>
      <c r="L25" s="14"/>
      <c r="M25" s="14" t="s">
        <v>14</v>
      </c>
      <c r="N25" s="15">
        <f t="shared" si="2"/>
        <v>4</v>
      </c>
      <c r="O25" s="16">
        <f t="shared" si="3"/>
        <v>90</v>
      </c>
      <c r="P25" s="16">
        <f t="shared" si="4"/>
        <v>3.5833333333333335</v>
      </c>
      <c r="Q25" s="17">
        <v>3.5</v>
      </c>
      <c r="R25" s="17" t="s">
        <v>15</v>
      </c>
      <c r="S25" s="18">
        <f t="shared" si="5"/>
        <v>0</v>
      </c>
      <c r="T25" s="17">
        <v>3</v>
      </c>
      <c r="U25" s="17" t="s">
        <v>16</v>
      </c>
      <c r="V25" s="18">
        <f t="shared" si="6"/>
        <v>0</v>
      </c>
      <c r="W25" s="17">
        <v>2.5</v>
      </c>
      <c r="X25" s="17" t="s">
        <v>17</v>
      </c>
      <c r="Y25" s="18">
        <f t="shared" si="7"/>
        <v>0</v>
      </c>
      <c r="Z25" s="17">
        <v>2</v>
      </c>
      <c r="AA25" s="17" t="s">
        <v>18</v>
      </c>
      <c r="AB25" s="18">
        <f t="shared" si="8"/>
        <v>0</v>
      </c>
      <c r="AC25" s="17">
        <v>1.5</v>
      </c>
      <c r="AD25" s="17" t="s">
        <v>19</v>
      </c>
      <c r="AE25" s="18">
        <f t="shared" si="9"/>
        <v>0</v>
      </c>
      <c r="AF25" s="17">
        <v>1</v>
      </c>
      <c r="AG25" s="17" t="s">
        <v>20</v>
      </c>
      <c r="AH25" s="18">
        <f t="shared" si="10"/>
        <v>0</v>
      </c>
      <c r="AI25" s="17">
        <v>0</v>
      </c>
      <c r="AJ25" s="17" t="s">
        <v>21</v>
      </c>
      <c r="AK25" s="18">
        <f t="shared" si="11"/>
        <v>0</v>
      </c>
      <c r="AL25" s="18">
        <f t="shared" si="12"/>
        <v>4</v>
      </c>
      <c r="AM25" s="19" t="str">
        <f t="shared" si="13"/>
        <v>YETERLİ</v>
      </c>
      <c r="AN25" s="18">
        <f t="shared" si="14"/>
        <v>2.5</v>
      </c>
      <c r="AQ25" s="20" t="s">
        <v>22</v>
      </c>
    </row>
    <row r="26" spans="1:43" ht="15.75" x14ac:dyDescent="0.25">
      <c r="A26" s="38"/>
      <c r="B26" s="39"/>
      <c r="C26" s="40"/>
      <c r="D26" s="11" t="str">
        <f t="shared" si="0"/>
        <v xml:space="preserve"> </v>
      </c>
      <c r="E26" s="42"/>
      <c r="F26" s="98"/>
      <c r="G26" s="98"/>
      <c r="H26" s="46"/>
      <c r="I26" s="44" t="s">
        <v>13</v>
      </c>
      <c r="J26" s="12" t="str">
        <f t="shared" si="15"/>
        <v xml:space="preserve"> </v>
      </c>
      <c r="K26" s="13" t="str">
        <f t="shared" si="1"/>
        <v xml:space="preserve"> </v>
      </c>
      <c r="L26" s="14"/>
      <c r="M26" s="14" t="s">
        <v>14</v>
      </c>
      <c r="N26" s="15">
        <f t="shared" si="2"/>
        <v>0</v>
      </c>
      <c r="O26" s="16">
        <f t="shared" si="3"/>
        <v>0</v>
      </c>
      <c r="P26" s="16" t="e">
        <f t="shared" si="4"/>
        <v>#DIV/0!</v>
      </c>
      <c r="Q26" s="17">
        <v>3.5</v>
      </c>
      <c r="R26" s="17" t="s">
        <v>15</v>
      </c>
      <c r="S26" s="18">
        <f t="shared" si="5"/>
        <v>0</v>
      </c>
      <c r="T26" s="17">
        <v>3</v>
      </c>
      <c r="U26" s="17" t="s">
        <v>16</v>
      </c>
      <c r="V26" s="18">
        <f t="shared" si="6"/>
        <v>0</v>
      </c>
      <c r="W26" s="17">
        <v>2.5</v>
      </c>
      <c r="X26" s="17" t="s">
        <v>17</v>
      </c>
      <c r="Y26" s="18">
        <f t="shared" si="7"/>
        <v>0</v>
      </c>
      <c r="Z26" s="17">
        <v>2</v>
      </c>
      <c r="AA26" s="17" t="s">
        <v>18</v>
      </c>
      <c r="AB26" s="18">
        <f t="shared" si="8"/>
        <v>0</v>
      </c>
      <c r="AC26" s="17">
        <v>1.5</v>
      </c>
      <c r="AD26" s="17" t="s">
        <v>19</v>
      </c>
      <c r="AE26" s="18">
        <f t="shared" si="9"/>
        <v>0</v>
      </c>
      <c r="AF26" s="17">
        <v>1</v>
      </c>
      <c r="AG26" s="17" t="s">
        <v>20</v>
      </c>
      <c r="AH26" s="18">
        <f t="shared" si="10"/>
        <v>0</v>
      </c>
      <c r="AI26" s="17">
        <v>0</v>
      </c>
      <c r="AJ26" s="17" t="s">
        <v>21</v>
      </c>
      <c r="AK26" s="18">
        <f t="shared" si="11"/>
        <v>0</v>
      </c>
      <c r="AL26" s="18">
        <f t="shared" si="12"/>
        <v>0</v>
      </c>
      <c r="AM26" s="19" t="str">
        <f t="shared" si="13"/>
        <v xml:space="preserve"> </v>
      </c>
      <c r="AN26" s="18">
        <f t="shared" si="14"/>
        <v>2.5</v>
      </c>
      <c r="AQ26" s="20" t="s">
        <v>22</v>
      </c>
    </row>
    <row r="27" spans="1:43" ht="15.75" x14ac:dyDescent="0.25">
      <c r="A27" s="38" t="s">
        <v>13</v>
      </c>
      <c r="B27" s="39" t="s">
        <v>13</v>
      </c>
      <c r="C27" s="40"/>
      <c r="D27" s="11" t="str">
        <f t="shared" si="0"/>
        <v xml:space="preserve"> </v>
      </c>
      <c r="E27" s="42"/>
      <c r="F27" s="118"/>
      <c r="G27" s="118"/>
      <c r="H27" s="48"/>
      <c r="I27" s="44" t="s">
        <v>13</v>
      </c>
      <c r="J27" s="12" t="str">
        <f t="shared" si="15"/>
        <v xml:space="preserve"> </v>
      </c>
      <c r="K27" s="13" t="str">
        <f t="shared" si="1"/>
        <v xml:space="preserve"> </v>
      </c>
      <c r="L27" s="14"/>
      <c r="M27" s="14" t="s">
        <v>14</v>
      </c>
      <c r="N27" s="15">
        <f t="shared" si="2"/>
        <v>0</v>
      </c>
      <c r="O27" s="16">
        <f t="shared" si="3"/>
        <v>0</v>
      </c>
      <c r="P27" s="16" t="e">
        <f t="shared" si="4"/>
        <v>#DIV/0!</v>
      </c>
      <c r="Q27" s="17">
        <v>3.5</v>
      </c>
      <c r="R27" s="17" t="s">
        <v>15</v>
      </c>
      <c r="S27" s="18">
        <f t="shared" si="5"/>
        <v>0</v>
      </c>
      <c r="T27" s="17">
        <v>3</v>
      </c>
      <c r="U27" s="17" t="s">
        <v>16</v>
      </c>
      <c r="V27" s="18">
        <f t="shared" si="6"/>
        <v>0</v>
      </c>
      <c r="W27" s="17">
        <v>2.5</v>
      </c>
      <c r="X27" s="17" t="s">
        <v>17</v>
      </c>
      <c r="Y27" s="18">
        <f t="shared" si="7"/>
        <v>0</v>
      </c>
      <c r="Z27" s="17">
        <v>2</v>
      </c>
      <c r="AA27" s="17" t="s">
        <v>18</v>
      </c>
      <c r="AB27" s="18">
        <f t="shared" si="8"/>
        <v>0</v>
      </c>
      <c r="AC27" s="17">
        <v>1.5</v>
      </c>
      <c r="AD27" s="17" t="s">
        <v>19</v>
      </c>
      <c r="AE27" s="18">
        <f t="shared" si="9"/>
        <v>0</v>
      </c>
      <c r="AF27" s="17">
        <v>1</v>
      </c>
      <c r="AG27" s="17" t="s">
        <v>20</v>
      </c>
      <c r="AH27" s="18">
        <f t="shared" si="10"/>
        <v>0</v>
      </c>
      <c r="AI27" s="17">
        <v>0</v>
      </c>
      <c r="AJ27" s="17" t="s">
        <v>21</v>
      </c>
      <c r="AK27" s="18">
        <f t="shared" si="11"/>
        <v>0</v>
      </c>
      <c r="AL27" s="18">
        <f t="shared" si="12"/>
        <v>0</v>
      </c>
      <c r="AM27" s="19" t="str">
        <f t="shared" si="13"/>
        <v xml:space="preserve"> </v>
      </c>
      <c r="AN27" s="18">
        <f t="shared" si="14"/>
        <v>2.5</v>
      </c>
      <c r="AQ27" s="20" t="s">
        <v>22</v>
      </c>
    </row>
    <row r="28" spans="1:43" ht="15.75" x14ac:dyDescent="0.25">
      <c r="A28" s="38" t="s">
        <v>13</v>
      </c>
      <c r="B28" s="39" t="s">
        <v>13</v>
      </c>
      <c r="C28" s="40"/>
      <c r="D28" s="11" t="str">
        <f t="shared" si="0"/>
        <v xml:space="preserve"> </v>
      </c>
      <c r="E28" s="42"/>
      <c r="F28" s="118"/>
      <c r="G28" s="118"/>
      <c r="H28" s="48"/>
      <c r="I28" s="44" t="s">
        <v>13</v>
      </c>
      <c r="J28" s="12" t="str">
        <f t="shared" si="15"/>
        <v xml:space="preserve"> </v>
      </c>
      <c r="K28" s="13" t="str">
        <f t="shared" si="1"/>
        <v xml:space="preserve"> </v>
      </c>
      <c r="L28" s="14"/>
      <c r="M28" s="14" t="s">
        <v>14</v>
      </c>
      <c r="N28" s="15">
        <f t="shared" si="2"/>
        <v>0</v>
      </c>
      <c r="O28" s="16">
        <f t="shared" si="3"/>
        <v>0</v>
      </c>
      <c r="P28" s="16" t="e">
        <f t="shared" si="4"/>
        <v>#DIV/0!</v>
      </c>
      <c r="Q28" s="17">
        <v>3.5</v>
      </c>
      <c r="R28" s="17" t="s">
        <v>15</v>
      </c>
      <c r="S28" s="18">
        <f t="shared" si="5"/>
        <v>0</v>
      </c>
      <c r="T28" s="17">
        <v>3</v>
      </c>
      <c r="U28" s="17" t="s">
        <v>16</v>
      </c>
      <c r="V28" s="18">
        <f t="shared" si="6"/>
        <v>0</v>
      </c>
      <c r="W28" s="17">
        <v>2.5</v>
      </c>
      <c r="X28" s="17" t="s">
        <v>17</v>
      </c>
      <c r="Y28" s="18">
        <f t="shared" si="7"/>
        <v>0</v>
      </c>
      <c r="Z28" s="17">
        <v>2</v>
      </c>
      <c r="AA28" s="17" t="s">
        <v>18</v>
      </c>
      <c r="AB28" s="18">
        <f t="shared" si="8"/>
        <v>0</v>
      </c>
      <c r="AC28" s="17">
        <v>1.5</v>
      </c>
      <c r="AD28" s="17" t="s">
        <v>19</v>
      </c>
      <c r="AE28" s="18">
        <f t="shared" si="9"/>
        <v>0</v>
      </c>
      <c r="AF28" s="17">
        <v>1</v>
      </c>
      <c r="AG28" s="17" t="s">
        <v>20</v>
      </c>
      <c r="AH28" s="18">
        <f t="shared" si="10"/>
        <v>0</v>
      </c>
      <c r="AI28" s="17">
        <v>0</v>
      </c>
      <c r="AJ28" s="17" t="s">
        <v>21</v>
      </c>
      <c r="AK28" s="18">
        <f t="shared" si="11"/>
        <v>0</v>
      </c>
      <c r="AL28" s="18">
        <f t="shared" si="12"/>
        <v>0</v>
      </c>
      <c r="AM28" s="19" t="str">
        <f t="shared" si="13"/>
        <v xml:space="preserve"> </v>
      </c>
      <c r="AN28" s="18">
        <f t="shared" si="14"/>
        <v>2.5</v>
      </c>
      <c r="AQ28" s="20" t="s">
        <v>22</v>
      </c>
    </row>
    <row r="29" spans="1:43" ht="15.75" x14ac:dyDescent="0.25">
      <c r="A29" s="38" t="s">
        <v>13</v>
      </c>
      <c r="B29" s="39" t="s">
        <v>13</v>
      </c>
      <c r="C29" s="40"/>
      <c r="D29" s="11" t="str">
        <f t="shared" si="0"/>
        <v xml:space="preserve"> </v>
      </c>
      <c r="E29" s="42"/>
      <c r="F29" s="118"/>
      <c r="G29" s="118"/>
      <c r="H29" s="48"/>
      <c r="I29" s="44" t="s">
        <v>13</v>
      </c>
      <c r="J29" s="12" t="str">
        <f t="shared" si="15"/>
        <v xml:space="preserve"> </v>
      </c>
      <c r="K29" s="13" t="str">
        <f t="shared" si="1"/>
        <v xml:space="preserve"> </v>
      </c>
      <c r="L29" s="14"/>
      <c r="M29" s="14" t="s">
        <v>14</v>
      </c>
      <c r="N29" s="15">
        <f t="shared" si="2"/>
        <v>0</v>
      </c>
      <c r="O29" s="16">
        <f t="shared" si="3"/>
        <v>0</v>
      </c>
      <c r="P29" s="16" t="e">
        <f t="shared" si="4"/>
        <v>#DIV/0!</v>
      </c>
      <c r="Q29" s="17">
        <v>3.5</v>
      </c>
      <c r="R29" s="17" t="s">
        <v>15</v>
      </c>
      <c r="S29" s="18">
        <f t="shared" si="5"/>
        <v>0</v>
      </c>
      <c r="T29" s="17">
        <v>3</v>
      </c>
      <c r="U29" s="17" t="s">
        <v>16</v>
      </c>
      <c r="V29" s="18">
        <f t="shared" si="6"/>
        <v>0</v>
      </c>
      <c r="W29" s="17">
        <v>2.5</v>
      </c>
      <c r="X29" s="17" t="s">
        <v>17</v>
      </c>
      <c r="Y29" s="18">
        <f t="shared" si="7"/>
        <v>0</v>
      </c>
      <c r="Z29" s="17">
        <v>2</v>
      </c>
      <c r="AA29" s="17" t="s">
        <v>18</v>
      </c>
      <c r="AB29" s="18">
        <f t="shared" si="8"/>
        <v>0</v>
      </c>
      <c r="AC29" s="17">
        <v>1.5</v>
      </c>
      <c r="AD29" s="17" t="s">
        <v>19</v>
      </c>
      <c r="AE29" s="18">
        <f t="shared" si="9"/>
        <v>0</v>
      </c>
      <c r="AF29" s="17">
        <v>1</v>
      </c>
      <c r="AG29" s="17" t="s">
        <v>20</v>
      </c>
      <c r="AH29" s="18">
        <f t="shared" si="10"/>
        <v>0</v>
      </c>
      <c r="AI29" s="17">
        <v>0</v>
      </c>
      <c r="AJ29" s="17" t="s">
        <v>21</v>
      </c>
      <c r="AK29" s="18">
        <f t="shared" si="11"/>
        <v>0</v>
      </c>
      <c r="AL29" s="18">
        <f t="shared" si="12"/>
        <v>0</v>
      </c>
      <c r="AM29" s="19" t="str">
        <f t="shared" si="13"/>
        <v xml:space="preserve"> </v>
      </c>
      <c r="AN29" s="18">
        <f t="shared" si="14"/>
        <v>2.5</v>
      </c>
      <c r="AQ29" s="20" t="s">
        <v>22</v>
      </c>
    </row>
    <row r="30" spans="1:43" ht="15.75" x14ac:dyDescent="0.25">
      <c r="A30" s="38" t="s">
        <v>13</v>
      </c>
      <c r="B30" s="39" t="s">
        <v>13</v>
      </c>
      <c r="C30" s="40"/>
      <c r="D30" s="11" t="str">
        <f t="shared" si="0"/>
        <v xml:space="preserve"> </v>
      </c>
      <c r="E30" s="42"/>
      <c r="F30" s="118"/>
      <c r="G30" s="118"/>
      <c r="H30" s="48"/>
      <c r="I30" s="44" t="s">
        <v>13</v>
      </c>
      <c r="J30" s="12" t="str">
        <f t="shared" si="15"/>
        <v xml:space="preserve"> </v>
      </c>
      <c r="K30" s="13" t="str">
        <f t="shared" si="1"/>
        <v xml:space="preserve"> </v>
      </c>
      <c r="L30" s="14"/>
      <c r="M30" s="14" t="s">
        <v>14</v>
      </c>
      <c r="N30" s="15">
        <f t="shared" si="2"/>
        <v>0</v>
      </c>
      <c r="O30" s="16">
        <f t="shared" si="3"/>
        <v>0</v>
      </c>
      <c r="P30" s="16" t="e">
        <f t="shared" si="4"/>
        <v>#DIV/0!</v>
      </c>
      <c r="Q30" s="17">
        <v>3.5</v>
      </c>
      <c r="R30" s="17" t="s">
        <v>15</v>
      </c>
      <c r="S30" s="18">
        <f t="shared" si="5"/>
        <v>0</v>
      </c>
      <c r="T30" s="17">
        <v>3</v>
      </c>
      <c r="U30" s="17" t="s">
        <v>16</v>
      </c>
      <c r="V30" s="18">
        <f t="shared" si="6"/>
        <v>0</v>
      </c>
      <c r="W30" s="17">
        <v>2.5</v>
      </c>
      <c r="X30" s="17" t="s">
        <v>17</v>
      </c>
      <c r="Y30" s="18">
        <f t="shared" si="7"/>
        <v>0</v>
      </c>
      <c r="Z30" s="17">
        <v>2</v>
      </c>
      <c r="AA30" s="17" t="s">
        <v>18</v>
      </c>
      <c r="AB30" s="18">
        <f t="shared" si="8"/>
        <v>0</v>
      </c>
      <c r="AC30" s="17">
        <v>1.5</v>
      </c>
      <c r="AD30" s="17" t="s">
        <v>19</v>
      </c>
      <c r="AE30" s="18">
        <f t="shared" si="9"/>
        <v>0</v>
      </c>
      <c r="AF30" s="17">
        <v>1</v>
      </c>
      <c r="AG30" s="17" t="s">
        <v>20</v>
      </c>
      <c r="AH30" s="18">
        <f t="shared" si="10"/>
        <v>0</v>
      </c>
      <c r="AI30" s="17">
        <v>0</v>
      </c>
      <c r="AJ30" s="17" t="s">
        <v>21</v>
      </c>
      <c r="AK30" s="18">
        <f t="shared" si="11"/>
        <v>0</v>
      </c>
      <c r="AL30" s="18">
        <f t="shared" si="12"/>
        <v>0</v>
      </c>
      <c r="AM30" s="19" t="str">
        <f t="shared" si="13"/>
        <v xml:space="preserve"> </v>
      </c>
      <c r="AN30" s="18">
        <f t="shared" si="14"/>
        <v>2.5</v>
      </c>
      <c r="AQ30" s="20" t="s">
        <v>22</v>
      </c>
    </row>
    <row r="31" spans="1:43" ht="15.75" x14ac:dyDescent="0.25">
      <c r="A31" s="38" t="s">
        <v>13</v>
      </c>
      <c r="B31" s="39" t="s">
        <v>13</v>
      </c>
      <c r="C31" s="40"/>
      <c r="D31" s="11" t="str">
        <f t="shared" si="0"/>
        <v xml:space="preserve"> </v>
      </c>
      <c r="E31" s="42"/>
      <c r="F31" s="118"/>
      <c r="G31" s="118"/>
      <c r="H31" s="48"/>
      <c r="I31" s="11" t="s">
        <v>13</v>
      </c>
      <c r="J31" s="12" t="str">
        <f t="shared" si="15"/>
        <v xml:space="preserve"> </v>
      </c>
      <c r="K31" s="13" t="str">
        <f t="shared" si="1"/>
        <v xml:space="preserve"> </v>
      </c>
      <c r="L31" s="14"/>
      <c r="M31" s="14" t="s">
        <v>14</v>
      </c>
      <c r="N31" s="15">
        <f t="shared" si="2"/>
        <v>0</v>
      </c>
      <c r="O31" s="16">
        <f t="shared" si="3"/>
        <v>0</v>
      </c>
      <c r="P31" s="16" t="e">
        <f t="shared" si="4"/>
        <v>#DIV/0!</v>
      </c>
      <c r="Q31" s="17">
        <v>3.5</v>
      </c>
      <c r="R31" s="17" t="s">
        <v>15</v>
      </c>
      <c r="S31" s="18">
        <f t="shared" si="5"/>
        <v>0</v>
      </c>
      <c r="T31" s="17">
        <v>3</v>
      </c>
      <c r="U31" s="17" t="s">
        <v>16</v>
      </c>
      <c r="V31" s="18">
        <f t="shared" si="6"/>
        <v>0</v>
      </c>
      <c r="W31" s="17">
        <v>2.5</v>
      </c>
      <c r="X31" s="17" t="s">
        <v>17</v>
      </c>
      <c r="Y31" s="18">
        <f t="shared" si="7"/>
        <v>0</v>
      </c>
      <c r="Z31" s="17">
        <v>2</v>
      </c>
      <c r="AA31" s="17" t="s">
        <v>18</v>
      </c>
      <c r="AB31" s="18">
        <f t="shared" si="8"/>
        <v>0</v>
      </c>
      <c r="AC31" s="17">
        <v>1.5</v>
      </c>
      <c r="AD31" s="17" t="s">
        <v>19</v>
      </c>
      <c r="AE31" s="18">
        <f t="shared" si="9"/>
        <v>0</v>
      </c>
      <c r="AF31" s="17">
        <v>1</v>
      </c>
      <c r="AG31" s="17" t="s">
        <v>20</v>
      </c>
      <c r="AH31" s="18">
        <f t="shared" si="10"/>
        <v>0</v>
      </c>
      <c r="AI31" s="17">
        <v>0</v>
      </c>
      <c r="AJ31" s="17" t="s">
        <v>21</v>
      </c>
      <c r="AK31" s="18">
        <f t="shared" si="11"/>
        <v>0</v>
      </c>
      <c r="AL31" s="18">
        <f t="shared" si="12"/>
        <v>0</v>
      </c>
      <c r="AM31" s="19" t="str">
        <f t="shared" si="13"/>
        <v xml:space="preserve"> </v>
      </c>
      <c r="AN31" s="18">
        <f t="shared" si="14"/>
        <v>2.5</v>
      </c>
      <c r="AQ31" s="20" t="s">
        <v>22</v>
      </c>
    </row>
    <row r="32" spans="1:43" ht="15.75" x14ac:dyDescent="0.25">
      <c r="A32" s="38" t="s">
        <v>13</v>
      </c>
      <c r="B32" s="39" t="s">
        <v>13</v>
      </c>
      <c r="C32" s="10"/>
      <c r="D32" s="11" t="str">
        <f t="shared" si="0"/>
        <v xml:space="preserve"> </v>
      </c>
      <c r="E32" s="35"/>
      <c r="F32" s="99"/>
      <c r="G32" s="99"/>
      <c r="H32" s="47"/>
      <c r="I32" s="11" t="s">
        <v>13</v>
      </c>
      <c r="J32" s="12" t="str">
        <f t="shared" si="15"/>
        <v xml:space="preserve"> </v>
      </c>
      <c r="K32" s="13" t="str">
        <f t="shared" si="1"/>
        <v xml:space="preserve"> </v>
      </c>
      <c r="L32" s="14"/>
      <c r="M32" s="14" t="s">
        <v>14</v>
      </c>
      <c r="N32" s="15">
        <f t="shared" si="2"/>
        <v>0</v>
      </c>
      <c r="O32" s="16">
        <f t="shared" si="3"/>
        <v>0</v>
      </c>
      <c r="P32" s="16" t="e">
        <f t="shared" si="4"/>
        <v>#DIV/0!</v>
      </c>
      <c r="Q32" s="17">
        <v>3.5</v>
      </c>
      <c r="R32" s="17" t="s">
        <v>15</v>
      </c>
      <c r="S32" s="18">
        <f t="shared" si="5"/>
        <v>0</v>
      </c>
      <c r="T32" s="17">
        <v>3</v>
      </c>
      <c r="U32" s="17" t="s">
        <v>16</v>
      </c>
      <c r="V32" s="18">
        <f t="shared" si="6"/>
        <v>0</v>
      </c>
      <c r="W32" s="17">
        <v>2.5</v>
      </c>
      <c r="X32" s="17" t="s">
        <v>17</v>
      </c>
      <c r="Y32" s="18">
        <f t="shared" si="7"/>
        <v>0</v>
      </c>
      <c r="Z32" s="17">
        <v>2</v>
      </c>
      <c r="AA32" s="17" t="s">
        <v>18</v>
      </c>
      <c r="AB32" s="18">
        <f t="shared" si="8"/>
        <v>0</v>
      </c>
      <c r="AC32" s="17">
        <v>1.5</v>
      </c>
      <c r="AD32" s="17" t="s">
        <v>19</v>
      </c>
      <c r="AE32" s="18">
        <f t="shared" si="9"/>
        <v>0</v>
      </c>
      <c r="AF32" s="17">
        <v>1</v>
      </c>
      <c r="AG32" s="17" t="s">
        <v>20</v>
      </c>
      <c r="AH32" s="18">
        <f t="shared" si="10"/>
        <v>0</v>
      </c>
      <c r="AI32" s="17">
        <v>0</v>
      </c>
      <c r="AJ32" s="17" t="s">
        <v>21</v>
      </c>
      <c r="AK32" s="18">
        <f t="shared" si="11"/>
        <v>0</v>
      </c>
      <c r="AL32" s="18">
        <f t="shared" si="12"/>
        <v>0</v>
      </c>
      <c r="AM32" s="19" t="str">
        <f t="shared" si="13"/>
        <v xml:space="preserve"> </v>
      </c>
      <c r="AN32" s="18">
        <f t="shared" si="14"/>
        <v>2.5</v>
      </c>
      <c r="AQ32" s="20" t="s">
        <v>22</v>
      </c>
    </row>
    <row r="33" spans="1:43" ht="15.75" x14ac:dyDescent="0.25">
      <c r="A33" s="8" t="s">
        <v>13</v>
      </c>
      <c r="B33" s="9" t="s">
        <v>13</v>
      </c>
      <c r="C33" s="10"/>
      <c r="D33" s="11" t="str">
        <f t="shared" si="0"/>
        <v xml:space="preserve"> </v>
      </c>
      <c r="E33" s="35"/>
      <c r="F33" s="99"/>
      <c r="G33" s="99"/>
      <c r="H33" s="47"/>
      <c r="I33" s="11" t="s">
        <v>13</v>
      </c>
      <c r="J33" s="12" t="str">
        <f t="shared" si="15"/>
        <v xml:space="preserve"> </v>
      </c>
      <c r="K33" s="13" t="str">
        <f t="shared" si="1"/>
        <v xml:space="preserve"> </v>
      </c>
      <c r="L33" s="14"/>
      <c r="M33" s="14" t="s">
        <v>14</v>
      </c>
      <c r="N33" s="15">
        <f t="shared" si="2"/>
        <v>0</v>
      </c>
      <c r="O33" s="16">
        <f t="shared" si="3"/>
        <v>0</v>
      </c>
      <c r="P33" s="16" t="e">
        <f t="shared" si="4"/>
        <v>#DIV/0!</v>
      </c>
      <c r="Q33" s="17">
        <v>3.5</v>
      </c>
      <c r="R33" s="17" t="s">
        <v>15</v>
      </c>
      <c r="S33" s="18">
        <f t="shared" si="5"/>
        <v>0</v>
      </c>
      <c r="T33" s="17">
        <v>3</v>
      </c>
      <c r="U33" s="17" t="s">
        <v>16</v>
      </c>
      <c r="V33" s="18">
        <f t="shared" si="6"/>
        <v>0</v>
      </c>
      <c r="W33" s="17">
        <v>2.5</v>
      </c>
      <c r="X33" s="17" t="s">
        <v>17</v>
      </c>
      <c r="Y33" s="18">
        <f t="shared" si="7"/>
        <v>0</v>
      </c>
      <c r="Z33" s="17">
        <v>2</v>
      </c>
      <c r="AA33" s="17" t="s">
        <v>18</v>
      </c>
      <c r="AB33" s="18">
        <f t="shared" si="8"/>
        <v>0</v>
      </c>
      <c r="AC33" s="17">
        <v>1.5</v>
      </c>
      <c r="AD33" s="17" t="s">
        <v>19</v>
      </c>
      <c r="AE33" s="18">
        <f t="shared" si="9"/>
        <v>0</v>
      </c>
      <c r="AF33" s="17">
        <v>1</v>
      </c>
      <c r="AG33" s="17" t="s">
        <v>20</v>
      </c>
      <c r="AH33" s="18">
        <f t="shared" si="10"/>
        <v>0</v>
      </c>
      <c r="AI33" s="17">
        <v>0</v>
      </c>
      <c r="AJ33" s="17" t="s">
        <v>21</v>
      </c>
      <c r="AK33" s="18">
        <f t="shared" si="11"/>
        <v>0</v>
      </c>
      <c r="AL33" s="18">
        <f t="shared" si="12"/>
        <v>0</v>
      </c>
      <c r="AM33" s="19" t="str">
        <f t="shared" si="13"/>
        <v xml:space="preserve"> </v>
      </c>
      <c r="AN33" s="18">
        <f t="shared" si="14"/>
        <v>2.5</v>
      </c>
      <c r="AQ33" s="20" t="s">
        <v>22</v>
      </c>
    </row>
    <row r="34" spans="1:43" ht="16.5" thickBot="1" x14ac:dyDescent="0.3">
      <c r="A34" s="8" t="s">
        <v>13</v>
      </c>
      <c r="B34" s="9" t="s">
        <v>13</v>
      </c>
      <c r="C34" s="10"/>
      <c r="D34" s="11" t="str">
        <f t="shared" si="0"/>
        <v xml:space="preserve"> </v>
      </c>
      <c r="E34" s="36"/>
      <c r="F34" s="92"/>
      <c r="G34" s="92"/>
      <c r="H34" s="49"/>
      <c r="I34" s="37" t="s">
        <v>13</v>
      </c>
      <c r="J34" s="12" t="str">
        <f t="shared" si="15"/>
        <v xml:space="preserve"> </v>
      </c>
      <c r="K34" s="13" t="str">
        <f t="shared" si="1"/>
        <v xml:space="preserve"> </v>
      </c>
      <c r="L34" s="14"/>
      <c r="M34" s="14" t="s">
        <v>14</v>
      </c>
      <c r="N34" s="15">
        <f t="shared" si="2"/>
        <v>0</v>
      </c>
      <c r="O34" s="16">
        <f t="shared" si="3"/>
        <v>0</v>
      </c>
      <c r="P34" s="16" t="e">
        <f t="shared" si="4"/>
        <v>#DIV/0!</v>
      </c>
      <c r="Q34" s="17">
        <v>3.5</v>
      </c>
      <c r="R34" s="17" t="s">
        <v>15</v>
      </c>
      <c r="S34" s="18">
        <f t="shared" si="5"/>
        <v>0</v>
      </c>
      <c r="T34" s="17">
        <v>3</v>
      </c>
      <c r="U34" s="17" t="s">
        <v>16</v>
      </c>
      <c r="V34" s="18">
        <f t="shared" si="6"/>
        <v>0</v>
      </c>
      <c r="W34" s="17">
        <v>2.5</v>
      </c>
      <c r="X34" s="17" t="s">
        <v>17</v>
      </c>
      <c r="Y34" s="18">
        <f t="shared" si="7"/>
        <v>0</v>
      </c>
      <c r="Z34" s="17">
        <v>2</v>
      </c>
      <c r="AA34" s="17" t="s">
        <v>18</v>
      </c>
      <c r="AB34" s="18">
        <f t="shared" si="8"/>
        <v>0</v>
      </c>
      <c r="AC34" s="17">
        <v>1.5</v>
      </c>
      <c r="AD34" s="17" t="s">
        <v>19</v>
      </c>
      <c r="AE34" s="18">
        <f t="shared" si="9"/>
        <v>0</v>
      </c>
      <c r="AF34" s="17">
        <v>1</v>
      </c>
      <c r="AG34" s="17" t="s">
        <v>20</v>
      </c>
      <c r="AH34" s="18">
        <f t="shared" si="10"/>
        <v>0</v>
      </c>
      <c r="AI34" s="17">
        <v>0</v>
      </c>
      <c r="AJ34" s="17" t="s">
        <v>21</v>
      </c>
      <c r="AK34" s="18">
        <f t="shared" si="11"/>
        <v>0</v>
      </c>
      <c r="AL34" s="18">
        <f t="shared" si="12"/>
        <v>0</v>
      </c>
      <c r="AM34" s="19" t="str">
        <f t="shared" si="13"/>
        <v xml:space="preserve"> </v>
      </c>
      <c r="AN34" s="18">
        <f t="shared" si="14"/>
        <v>2.5</v>
      </c>
      <c r="AQ34" s="20" t="s">
        <v>22</v>
      </c>
    </row>
    <row r="35" spans="1:43" x14ac:dyDescent="0.25">
      <c r="A35" s="93" t="s">
        <v>23</v>
      </c>
      <c r="B35" s="94"/>
      <c r="C35" s="22"/>
      <c r="D35" s="94" t="s">
        <v>23</v>
      </c>
      <c r="E35" s="86"/>
      <c r="F35" s="86"/>
      <c r="G35" s="23"/>
      <c r="H35" s="23"/>
      <c r="I35" s="86" t="s">
        <v>23</v>
      </c>
      <c r="J35" s="94"/>
      <c r="K35" s="95"/>
    </row>
    <row r="36" spans="1:43" x14ac:dyDescent="0.25">
      <c r="A36" s="96" t="s">
        <v>34</v>
      </c>
      <c r="B36" s="96"/>
      <c r="C36" s="33"/>
      <c r="D36" s="90" t="s">
        <v>25</v>
      </c>
      <c r="E36" s="90"/>
      <c r="F36" s="90"/>
      <c r="G36" s="25"/>
      <c r="H36" s="25"/>
      <c r="I36" s="90" t="s">
        <v>28</v>
      </c>
      <c r="J36" s="90"/>
      <c r="K36" s="97"/>
    </row>
    <row r="37" spans="1:43" x14ac:dyDescent="0.25">
      <c r="A37" s="26"/>
      <c r="B37" s="33"/>
      <c r="C37" s="33"/>
      <c r="D37" s="27"/>
      <c r="E37" s="27"/>
      <c r="F37" s="27"/>
      <c r="G37" s="33"/>
      <c r="H37" s="50"/>
      <c r="I37" s="33"/>
      <c r="J37" s="33"/>
      <c r="K37" s="34"/>
    </row>
    <row r="38" spans="1:43" x14ac:dyDescent="0.25">
      <c r="A38" s="26"/>
      <c r="B38" s="33"/>
      <c r="C38" s="33"/>
      <c r="D38" s="27"/>
      <c r="E38" s="27"/>
      <c r="F38" s="27"/>
      <c r="G38" s="33"/>
      <c r="H38" s="50"/>
      <c r="I38" s="33"/>
      <c r="J38" s="33"/>
      <c r="K38" s="34"/>
    </row>
    <row r="39" spans="1:43" x14ac:dyDescent="0.25">
      <c r="A39" s="26"/>
      <c r="B39" s="33"/>
      <c r="C39" s="33"/>
      <c r="D39" s="27"/>
      <c r="E39" s="27"/>
      <c r="F39" s="27"/>
      <c r="G39" s="33"/>
      <c r="H39" s="50"/>
      <c r="I39" s="33"/>
      <c r="J39" s="33"/>
      <c r="K39" s="34"/>
    </row>
    <row r="40" spans="1:43" x14ac:dyDescent="0.25">
      <c r="A40" s="85"/>
      <c r="B40" s="85"/>
      <c r="C40" s="33"/>
      <c r="D40" s="86" t="s">
        <v>23</v>
      </c>
      <c r="E40" s="86"/>
      <c r="F40" s="86"/>
      <c r="G40" s="33"/>
      <c r="H40" s="50"/>
      <c r="I40" s="87"/>
      <c r="J40" s="87"/>
      <c r="K40" s="88"/>
    </row>
    <row r="41" spans="1:43" x14ac:dyDescent="0.25">
      <c r="A41" s="89"/>
      <c r="B41" s="89"/>
      <c r="C41" s="33"/>
      <c r="D41" s="90" t="s">
        <v>27</v>
      </c>
      <c r="E41" s="90"/>
      <c r="F41" s="90"/>
      <c r="G41" s="33"/>
      <c r="H41" s="50"/>
      <c r="I41" s="89"/>
      <c r="J41" s="89"/>
      <c r="K41" s="91"/>
    </row>
    <row r="42" spans="1:43" x14ac:dyDescent="0.25">
      <c r="A42" s="31"/>
      <c r="B42" s="31"/>
      <c r="C42" s="25"/>
      <c r="D42" s="31"/>
      <c r="E42" s="31"/>
      <c r="F42" s="31"/>
      <c r="G42" s="25"/>
      <c r="H42" s="25"/>
      <c r="I42" s="31"/>
      <c r="J42" s="31"/>
      <c r="K42" s="32"/>
    </row>
    <row r="43" spans="1:43" x14ac:dyDescent="0.25">
      <c r="A43" s="31"/>
      <c r="B43" s="31"/>
      <c r="C43" s="25"/>
      <c r="D43" s="31"/>
      <c r="E43" s="31"/>
      <c r="F43" s="31"/>
      <c r="G43" s="25"/>
      <c r="H43" s="25"/>
      <c r="I43" s="31"/>
      <c r="J43" s="31"/>
      <c r="K43" s="32"/>
    </row>
    <row r="44" spans="1:43" x14ac:dyDescent="0.25">
      <c r="A44" s="31"/>
      <c r="B44" s="31"/>
      <c r="C44" s="25"/>
      <c r="D44" s="31"/>
      <c r="E44" s="31"/>
      <c r="F44" s="31"/>
      <c r="G44" s="25"/>
      <c r="H44" s="25"/>
      <c r="I44" s="31"/>
      <c r="J44" s="31"/>
      <c r="K44" s="32"/>
    </row>
    <row r="45" spans="1:43" ht="15" customHeight="1" x14ac:dyDescent="0.25">
      <c r="A45" s="76" t="s">
        <v>43</v>
      </c>
      <c r="B45" s="77"/>
      <c r="C45" s="77"/>
      <c r="D45" s="77"/>
      <c r="E45" s="77"/>
      <c r="F45" s="77"/>
      <c r="G45" s="77"/>
      <c r="H45" s="77"/>
      <c r="I45" s="77"/>
      <c r="J45" s="77"/>
      <c r="K45" s="78"/>
    </row>
    <row r="46" spans="1:43" ht="18.75" customHeight="1" x14ac:dyDescent="0.25">
      <c r="A46" s="82" t="s">
        <v>45</v>
      </c>
      <c r="B46" s="83"/>
      <c r="C46" s="83"/>
      <c r="D46" s="83"/>
      <c r="E46" s="83"/>
      <c r="F46" s="83"/>
      <c r="G46" s="83"/>
      <c r="H46" s="83"/>
      <c r="I46" s="83"/>
      <c r="J46" s="83"/>
      <c r="K46" s="83"/>
      <c r="L46" s="84"/>
    </row>
    <row r="47" spans="1:43" ht="72.75" customHeight="1" thickBot="1" x14ac:dyDescent="0.3">
      <c r="A47" s="79" t="s">
        <v>44</v>
      </c>
      <c r="B47" s="80"/>
      <c r="C47" s="80"/>
      <c r="D47" s="80"/>
      <c r="E47" s="80"/>
      <c r="F47" s="80"/>
      <c r="G47" s="80"/>
      <c r="H47" s="80"/>
      <c r="I47" s="80"/>
      <c r="J47" s="80"/>
      <c r="K47" s="81"/>
    </row>
  </sheetData>
  <mergeCells count="49">
    <mergeCell ref="F12:G12"/>
    <mergeCell ref="A1:K1"/>
    <mergeCell ref="A2:K2"/>
    <mergeCell ref="A3:K3"/>
    <mergeCell ref="A4:K4"/>
    <mergeCell ref="A5:K5"/>
    <mergeCell ref="A6:K6"/>
    <mergeCell ref="A7:K7"/>
    <mergeCell ref="A8:K8"/>
    <mergeCell ref="F9:G9"/>
    <mergeCell ref="F10:G10"/>
    <mergeCell ref="F11:G11"/>
    <mergeCell ref="F24:G24"/>
    <mergeCell ref="F13:G13"/>
    <mergeCell ref="F14:G14"/>
    <mergeCell ref="F15:G15"/>
    <mergeCell ref="F16:G16"/>
    <mergeCell ref="F17:G17"/>
    <mergeCell ref="F18:G18"/>
    <mergeCell ref="F19:G19"/>
    <mergeCell ref="F20:G20"/>
    <mergeCell ref="F21:G21"/>
    <mergeCell ref="F22:G22"/>
    <mergeCell ref="F23:G23"/>
    <mergeCell ref="F25:G25"/>
    <mergeCell ref="F26:G26"/>
    <mergeCell ref="F27:G27"/>
    <mergeCell ref="F28:G28"/>
    <mergeCell ref="F29:G29"/>
    <mergeCell ref="F30:G30"/>
    <mergeCell ref="F31:G31"/>
    <mergeCell ref="F32:G32"/>
    <mergeCell ref="F33:G33"/>
    <mergeCell ref="F34:G34"/>
    <mergeCell ref="A36:B36"/>
    <mergeCell ref="D36:F36"/>
    <mergeCell ref="A35:B35"/>
    <mergeCell ref="D35:F35"/>
    <mergeCell ref="A47:K47"/>
    <mergeCell ref="I36:K36"/>
    <mergeCell ref="A41:B41"/>
    <mergeCell ref="D41:F41"/>
    <mergeCell ref="I41:K41"/>
    <mergeCell ref="A46:L46"/>
    <mergeCell ref="I35:K35"/>
    <mergeCell ref="A40:B40"/>
    <mergeCell ref="D40:F40"/>
    <mergeCell ref="I40:K40"/>
    <mergeCell ref="A45:K45"/>
  </mergeCells>
  <pageMargins left="0.70866141732283472" right="0.70866141732283472" top="0.74803149606299213" bottom="0.74803149606299213" header="0.31496062992125984" footer="0.31496062992125984"/>
  <pageSetup paperSize="9" scale="6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MALİYE 1. GRUP</vt:lpstr>
      <vt:lpstr>MALİYE 2. GRUP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2015-07-09T08:50:14Z</dcterms:modified>
</cp:coreProperties>
</file>