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23256" windowHeight="11880"/>
  </bookViews>
  <sheets>
    <sheet name="KENTSEL DÖNÜŞÜM 1. GRUP" sheetId="1" r:id="rId1"/>
    <sheet name="KENTSEL DÖNÜŞÜM 2. GRUP" sheetId="2" r:id="rId2"/>
  </sheets>
  <calcPr calcId="125725"/>
</workbook>
</file>

<file path=xl/calcChain.xml><?xml version="1.0" encoding="utf-8"?>
<calcChain xmlns="http://schemas.openxmlformats.org/spreadsheetml/2006/main">
  <c r="AO20" i="2"/>
  <c r="AN20"/>
  <c r="AL20"/>
  <c r="AI20"/>
  <c r="AF20"/>
  <c r="AC20"/>
  <c r="Z20"/>
  <c r="W20"/>
  <c r="T20"/>
  <c r="AM20" s="1"/>
  <c r="Q20" s="1"/>
  <c r="P20"/>
  <c r="O20"/>
  <c r="L20"/>
  <c r="K20"/>
  <c r="E20"/>
  <c r="AO19"/>
  <c r="AN19"/>
  <c r="AL19"/>
  <c r="AI19"/>
  <c r="AF19"/>
  <c r="AC19"/>
  <c r="Z19"/>
  <c r="W19"/>
  <c r="T19"/>
  <c r="P19"/>
  <c r="O19"/>
  <c r="L19"/>
  <c r="K19"/>
  <c r="E19"/>
  <c r="AO18"/>
  <c r="AN18"/>
  <c r="AL18"/>
  <c r="AI18"/>
  <c r="AF18"/>
  <c r="AC18"/>
  <c r="Z18"/>
  <c r="W18"/>
  <c r="T18"/>
  <c r="P18"/>
  <c r="O18"/>
  <c r="L18"/>
  <c r="K18"/>
  <c r="E18"/>
  <c r="AO17"/>
  <c r="AN17"/>
  <c r="AL17"/>
  <c r="AI17"/>
  <c r="AF17"/>
  <c r="AC17"/>
  <c r="AM17" s="1"/>
  <c r="Q17" s="1"/>
  <c r="Z17"/>
  <c r="W17"/>
  <c r="T17"/>
  <c r="P17"/>
  <c r="O17"/>
  <c r="L17"/>
  <c r="K17"/>
  <c r="E17"/>
  <c r="AO16"/>
  <c r="AN16"/>
  <c r="AL16"/>
  <c r="AI16"/>
  <c r="AF16"/>
  <c r="AC16"/>
  <c r="Z16"/>
  <c r="W16"/>
  <c r="T16"/>
  <c r="P16"/>
  <c r="O16"/>
  <c r="L16"/>
  <c r="K16"/>
  <c r="E16"/>
  <c r="AO15"/>
  <c r="AN15"/>
  <c r="AL15"/>
  <c r="AI15"/>
  <c r="AF15"/>
  <c r="AC15"/>
  <c r="AM15" s="1"/>
  <c r="Z15"/>
  <c r="W15"/>
  <c r="T15"/>
  <c r="P15"/>
  <c r="O15"/>
  <c r="L15"/>
  <c r="K15"/>
  <c r="E15"/>
  <c r="AO14"/>
  <c r="AN14"/>
  <c r="AL14"/>
  <c r="AI14"/>
  <c r="AF14"/>
  <c r="AC14"/>
  <c r="Z14"/>
  <c r="W14"/>
  <c r="T14"/>
  <c r="P14"/>
  <c r="O14"/>
  <c r="L14"/>
  <c r="K14"/>
  <c r="E14"/>
  <c r="AO13"/>
  <c r="AN13"/>
  <c r="AL13"/>
  <c r="AI13"/>
  <c r="AF13"/>
  <c r="AC13"/>
  <c r="Z13"/>
  <c r="W13"/>
  <c r="T13"/>
  <c r="AM13" s="1"/>
  <c r="Q13" s="1"/>
  <c r="P13"/>
  <c r="O13"/>
  <c r="L13"/>
  <c r="K13"/>
  <c r="E13"/>
  <c r="AO12"/>
  <c r="AN12"/>
  <c r="AL12"/>
  <c r="AI12"/>
  <c r="AF12"/>
  <c r="AC12"/>
  <c r="Z12"/>
  <c r="W12"/>
  <c r="T12"/>
  <c r="P12"/>
  <c r="O12"/>
  <c r="L12"/>
  <c r="K12"/>
  <c r="E12"/>
  <c r="AO11"/>
  <c r="AN11"/>
  <c r="AL11"/>
  <c r="AI11"/>
  <c r="AF11"/>
  <c r="AC11"/>
  <c r="Z11"/>
  <c r="W11"/>
  <c r="T11"/>
  <c r="P11"/>
  <c r="O11"/>
  <c r="L11"/>
  <c r="K11"/>
  <c r="E11"/>
  <c r="AO10"/>
  <c r="AL10"/>
  <c r="AI10"/>
  <c r="AF10"/>
  <c r="AC10"/>
  <c r="Z10"/>
  <c r="W10"/>
  <c r="T10"/>
  <c r="P10"/>
  <c r="E10" s="1"/>
  <c r="O10"/>
  <c r="Q15" l="1"/>
  <c r="AM18"/>
  <c r="Q18" s="1"/>
  <c r="AM11"/>
  <c r="Q11" s="1"/>
  <c r="AM14"/>
  <c r="Q14" s="1"/>
  <c r="AM16"/>
  <c r="Q16" s="1"/>
  <c r="AM10"/>
  <c r="AM12"/>
  <c r="Q12" s="1"/>
  <c r="AM19"/>
  <c r="Q19" s="1"/>
  <c r="AO24" i="1"/>
  <c r="AN24"/>
  <c r="AL24"/>
  <c r="AI24"/>
  <c r="AF24"/>
  <c r="AC24"/>
  <c r="Z24"/>
  <c r="W24"/>
  <c r="T24"/>
  <c r="P24"/>
  <c r="O24"/>
  <c r="L24"/>
  <c r="K24"/>
  <c r="E24"/>
  <c r="AO23"/>
  <c r="AN23"/>
  <c r="AL23"/>
  <c r="AI23"/>
  <c r="AF23"/>
  <c r="AC23"/>
  <c r="Z23"/>
  <c r="W23"/>
  <c r="T23"/>
  <c r="P23"/>
  <c r="O23"/>
  <c r="L23"/>
  <c r="K23"/>
  <c r="E23"/>
  <c r="AO22"/>
  <c r="AN22"/>
  <c r="AL22"/>
  <c r="AI22"/>
  <c r="AF22"/>
  <c r="AC22"/>
  <c r="Z22"/>
  <c r="W22"/>
  <c r="T22"/>
  <c r="P22"/>
  <c r="O22"/>
  <c r="L22"/>
  <c r="K22"/>
  <c r="E22"/>
  <c r="AO21"/>
  <c r="AN21"/>
  <c r="AL21"/>
  <c r="AI21"/>
  <c r="AF21"/>
  <c r="AC21"/>
  <c r="Z21"/>
  <c r="W21"/>
  <c r="T21"/>
  <c r="P21"/>
  <c r="O21"/>
  <c r="L21"/>
  <c r="K21"/>
  <c r="E21"/>
  <c r="AO20"/>
  <c r="AN20"/>
  <c r="AL20"/>
  <c r="AI20"/>
  <c r="AF20"/>
  <c r="AC20"/>
  <c r="Z20"/>
  <c r="W20"/>
  <c r="T20"/>
  <c r="P20"/>
  <c r="O20"/>
  <c r="L20"/>
  <c r="K20"/>
  <c r="E20"/>
  <c r="AO19"/>
  <c r="AN19"/>
  <c r="AL19"/>
  <c r="AI19"/>
  <c r="AF19"/>
  <c r="AC19"/>
  <c r="Z19"/>
  <c r="W19"/>
  <c r="T19"/>
  <c r="P19"/>
  <c r="O19"/>
  <c r="L19"/>
  <c r="K19"/>
  <c r="E19"/>
  <c r="AO18"/>
  <c r="AN18"/>
  <c r="AL18"/>
  <c r="AI18"/>
  <c r="AF18"/>
  <c r="AC18"/>
  <c r="Z18"/>
  <c r="W18"/>
  <c r="T18"/>
  <c r="P18"/>
  <c r="O18"/>
  <c r="K18"/>
  <c r="E18"/>
  <c r="AO17"/>
  <c r="AN17"/>
  <c r="AL17"/>
  <c r="AI17"/>
  <c r="AF17"/>
  <c r="AC17"/>
  <c r="Z17"/>
  <c r="W17"/>
  <c r="T17"/>
  <c r="P17"/>
  <c r="O17"/>
  <c r="K17"/>
  <c r="E17"/>
  <c r="AO16"/>
  <c r="AN16"/>
  <c r="AL16"/>
  <c r="AI16"/>
  <c r="AF16"/>
  <c r="AC16"/>
  <c r="Z16"/>
  <c r="W16"/>
  <c r="T16"/>
  <c r="P16"/>
  <c r="O16"/>
  <c r="K16"/>
  <c r="E16"/>
  <c r="AO15"/>
  <c r="AN15"/>
  <c r="AL15"/>
  <c r="AI15"/>
  <c r="AF15"/>
  <c r="AC15"/>
  <c r="Z15"/>
  <c r="W15"/>
  <c r="T15"/>
  <c r="P15"/>
  <c r="O15"/>
  <c r="K15"/>
  <c r="E15"/>
  <c r="AO14"/>
  <c r="AL14"/>
  <c r="AI14"/>
  <c r="AF14"/>
  <c r="AC14"/>
  <c r="Z14"/>
  <c r="W14"/>
  <c r="T14"/>
  <c r="P14"/>
  <c r="E14" s="1"/>
  <c r="O14"/>
  <c r="AO13"/>
  <c r="AL13"/>
  <c r="AI13"/>
  <c r="AF13"/>
  <c r="AC13"/>
  <c r="Z13"/>
  <c r="W13"/>
  <c r="T13"/>
  <c r="P13"/>
  <c r="E13" s="1"/>
  <c r="O13"/>
  <c r="AO12"/>
  <c r="AL12"/>
  <c r="AI12"/>
  <c r="AF12"/>
  <c r="AC12"/>
  <c r="Z12"/>
  <c r="W12"/>
  <c r="T12"/>
  <c r="P12"/>
  <c r="E12" s="1"/>
  <c r="O12"/>
  <c r="AO11"/>
  <c r="AL11"/>
  <c r="AI11"/>
  <c r="AF11"/>
  <c r="AC11"/>
  <c r="Z11"/>
  <c r="W11"/>
  <c r="T11"/>
  <c r="P11"/>
  <c r="E11" s="1"/>
  <c r="O11"/>
  <c r="AO10"/>
  <c r="AL10"/>
  <c r="AI10"/>
  <c r="AF10"/>
  <c r="AC10"/>
  <c r="Z10"/>
  <c r="W10"/>
  <c r="T10"/>
  <c r="P10"/>
  <c r="O10"/>
  <c r="Q10" i="2" l="1"/>
  <c r="AN10"/>
  <c r="K10" s="1"/>
  <c r="AM10" i="1"/>
  <c r="AM11"/>
  <c r="AM12"/>
  <c r="AM13"/>
  <c r="AM14"/>
  <c r="AM15"/>
  <c r="Q15" s="1"/>
  <c r="AM16"/>
  <c r="Q16" s="1"/>
  <c r="AM17"/>
  <c r="Q17" s="1"/>
  <c r="AM18"/>
  <c r="Q18" s="1"/>
  <c r="AM19"/>
  <c r="Q19" s="1"/>
  <c r="AM20"/>
  <c r="Q20" s="1"/>
  <c r="AM21"/>
  <c r="Q21" s="1"/>
  <c r="AM22"/>
  <c r="Q22" s="1"/>
  <c r="AM23"/>
  <c r="Q23" s="1"/>
  <c r="AM24"/>
  <c r="Q24" s="1"/>
  <c r="Q13" l="1"/>
  <c r="AN13"/>
  <c r="K13" s="1"/>
  <c r="Q12"/>
  <c r="AN12"/>
  <c r="K12" s="1"/>
  <c r="Q14"/>
  <c r="AN14"/>
  <c r="K14" s="1"/>
  <c r="Q11"/>
  <c r="AN11"/>
  <c r="K11" s="1"/>
  <c r="Q10"/>
  <c r="AN10" l="1"/>
  <c r="K10" s="1"/>
</calcChain>
</file>

<file path=xl/sharedStrings.xml><?xml version="1.0" encoding="utf-8"?>
<sst xmlns="http://schemas.openxmlformats.org/spreadsheetml/2006/main" count="381" uniqueCount="53">
  <si>
    <t>T.C.</t>
  </si>
  <si>
    <t>SAKARYA ÜNİVERSİTESİ</t>
  </si>
  <si>
    <t>SOSYAL BİLİMLER ENSTİTÜSÜ</t>
  </si>
  <si>
    <t xml:space="preserve"> 1. GRUP</t>
  </si>
  <si>
    <t>NUMARASI</t>
  </si>
  <si>
    <t>ADI SOYADI</t>
  </si>
  <si>
    <t>MEVCUT KREDİSİ</t>
  </si>
  <si>
    <t>PROJE DAHİL KREDİ</t>
  </si>
  <si>
    <t>AĞIRLIKLI NOT ORT.</t>
  </si>
  <si>
    <t>DANIŞMANI</t>
  </si>
  <si>
    <t>PROJE</t>
  </si>
  <si>
    <t>YETERLİK</t>
  </si>
  <si>
    <t>G.A. NOT ORTALAMA</t>
  </si>
  <si>
    <t>toplam</t>
  </si>
  <si>
    <t xml:space="preserve"> </t>
  </si>
  <si>
    <t>90-100</t>
  </si>
  <si>
    <t>85-89</t>
  </si>
  <si>
    <t>80-84</t>
  </si>
  <si>
    <t>75-79</t>
  </si>
  <si>
    <t>65-74</t>
  </si>
  <si>
    <t>58-64</t>
  </si>
  <si>
    <t>50-57</t>
  </si>
  <si>
    <t>49 -</t>
  </si>
  <si>
    <t>GİRMEDİ</t>
  </si>
  <si>
    <t>JÜRİ</t>
  </si>
  <si>
    <t>PROJE SAVUNMA SINAVI BAŞARI LİSTESİ</t>
  </si>
  <si>
    <t xml:space="preserve">Not:1) Öğrencinin danışmanı Proje Savunma Sınavına girmek zorundadır.          
</t>
  </si>
  <si>
    <t>AÇIKLAMA</t>
  </si>
  <si>
    <t>KENTSEL DÖNÜŞÜM  TEZSİZ YÜKSEK LİSANS / II. ÖĞRETİM PROGRAMI</t>
  </si>
  <si>
    <t>Prof. Dr. Halil İbrahim AYDINLI</t>
  </si>
  <si>
    <t>YEDEK JÜRİ</t>
  </si>
  <si>
    <t>Doç. Dr. Özer KÖSEOĞLU</t>
  </si>
  <si>
    <t>2016-2017 / GÜZ YARIYILI SONU</t>
  </si>
  <si>
    <t>NEŞAT SAZOĞLU</t>
  </si>
  <si>
    <t>HASAN KARGÜN</t>
  </si>
  <si>
    <t>ERCAN BOYRAZ</t>
  </si>
  <si>
    <t>SAMET SERBEST</t>
  </si>
  <si>
    <t>Prof. Dr. Hamza AL</t>
  </si>
  <si>
    <t>BARKIN BAYKAL</t>
  </si>
  <si>
    <t>Yrd. Doç. Dr. Cercis İKİEL</t>
  </si>
  <si>
    <t>Prof. Dr. Murat UTKUCU</t>
  </si>
  <si>
    <t xml:space="preserve">(2) Proje Savunma sınavı aşağıdaki esaslara göre yürütülür:
a) EABD başkanlığı teklifi ile EYK tarafından oluşturulmuş, biri öğrencinin proje danışmanı olmak üzere üç kişilik jüri önünde akademik takvimde belirtilen proje savunma sınavı tarihinde yapılır.
b) Proje savunma sınavının tamamlanmasından sonra jüri üyeleri, salt çoğunlukla projeyi başarı notu ile başarılı veya başarısız olarak değerlendirir. Bu karar jüri başkanı tarafından proje savunma sınavını izleyen üç gün içinde ilgili enstitüye tutanakla bildirilir.
c) Projesi jüri tarafından başarısız bulunan öğrenci için, EYK kararı ile ilgili EABD başkanlığından yeni bir proje danışmanı önerisi istenir. EYK kararı ile proje danışmanı atama işlemi yapılan öğrenci yeni proje danışmanı öğretim üyesi ile yeni bir proje konusunu belirler.
</t>
  </si>
  <si>
    <t>Yrd. Doç. Dr. Mustafa KÖMÜRCÜOĞLU</t>
  </si>
  <si>
    <t xml:space="preserve"> 2. GRUP</t>
  </si>
  <si>
    <t>1560M66014</t>
  </si>
  <si>
    <t>1560M66002</t>
  </si>
  <si>
    <t>1560M66003</t>
  </si>
  <si>
    <t>1560M66004</t>
  </si>
  <si>
    <t>1560M66012</t>
  </si>
  <si>
    <t>1460M66010</t>
  </si>
  <si>
    <t xml:space="preserve">HAVVA EVREN </t>
  </si>
  <si>
    <t>AKTS EKSİK</t>
  </si>
  <si>
    <t>YETERLİ</t>
  </si>
</sst>
</file>

<file path=xl/styles.xml><?xml version="1.0" encoding="utf-8"?>
<styleSheet xmlns="http://schemas.openxmlformats.org/spreadsheetml/2006/main">
  <numFmts count="1">
    <numFmt numFmtId="164" formatCode="#,##0.000"/>
  </numFmts>
  <fonts count="16">
    <font>
      <sz val="11"/>
      <color theme="1"/>
      <name val="Calibri"/>
      <family val="2"/>
      <charset val="162"/>
      <scheme val="minor"/>
    </font>
    <font>
      <b/>
      <sz val="11"/>
      <color theme="1"/>
      <name val="Calibri"/>
      <family val="2"/>
      <charset val="162"/>
      <scheme val="minor"/>
    </font>
    <font>
      <b/>
      <sz val="12"/>
      <color theme="1"/>
      <name val="Times New Roman"/>
      <family val="1"/>
      <charset val="162"/>
    </font>
    <font>
      <sz val="12"/>
      <color theme="1"/>
      <name val="Times New Roman"/>
      <family val="1"/>
      <charset val="162"/>
    </font>
    <font>
      <sz val="12"/>
      <name val="Times New Roman"/>
      <family val="1"/>
      <charset val="162"/>
    </font>
    <font>
      <b/>
      <sz val="10"/>
      <color rgb="FF000000"/>
      <name val="Times New Roman"/>
      <family val="1"/>
      <charset val="162"/>
    </font>
    <font>
      <sz val="10"/>
      <name val="Times New Roman"/>
      <family val="1"/>
      <charset val="162"/>
    </font>
    <font>
      <i/>
      <sz val="12"/>
      <name val="Times New Roman"/>
      <family val="1"/>
      <charset val="162"/>
    </font>
    <font>
      <sz val="12"/>
      <color theme="0"/>
      <name val="Times New Roman"/>
      <family val="1"/>
      <charset val="162"/>
    </font>
    <font>
      <b/>
      <sz val="10"/>
      <color theme="1"/>
      <name val="Times New Roman"/>
      <family val="1"/>
      <charset val="162"/>
    </font>
    <font>
      <b/>
      <sz val="11"/>
      <color theme="1"/>
      <name val="Times New Roman"/>
      <family val="1"/>
      <charset val="162"/>
    </font>
    <font>
      <sz val="9"/>
      <color theme="1"/>
      <name val="Times New Roman"/>
      <family val="1"/>
      <charset val="162"/>
    </font>
    <font>
      <sz val="10"/>
      <color theme="1"/>
      <name val="Times New Roman"/>
      <family val="1"/>
      <charset val="162"/>
    </font>
    <font>
      <sz val="11"/>
      <color theme="1"/>
      <name val="Times New Roman"/>
      <family val="1"/>
      <charset val="162"/>
    </font>
    <font>
      <sz val="11"/>
      <name val="Times New Roman"/>
      <family val="1"/>
      <charset val="162"/>
    </font>
    <font>
      <sz val="9"/>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92">
    <xf numFmtId="0" fontId="0" fillId="0" borderId="0" xfId="0"/>
    <xf numFmtId="0" fontId="3" fillId="0" borderId="0" xfId="0" applyFont="1" applyProtection="1">
      <protection hidden="1"/>
    </xf>
    <xf numFmtId="0" fontId="3" fillId="0" borderId="0" xfId="0" applyFont="1"/>
    <xf numFmtId="0" fontId="4" fillId="0" borderId="0" xfId="0" applyFont="1" applyProtection="1">
      <protection hidden="1"/>
    </xf>
    <xf numFmtId="0" fontId="4" fillId="0" borderId="0" xfId="0" applyFont="1" applyBorder="1" applyProtection="1">
      <protection hidden="1"/>
    </xf>
    <xf numFmtId="11" fontId="3" fillId="2" borderId="6" xfId="0" applyNumberFormat="1" applyFont="1" applyFill="1" applyBorder="1" applyAlignment="1">
      <alignment horizontal="center" vertical="center"/>
    </xf>
    <xf numFmtId="0" fontId="3" fillId="2" borderId="6" xfId="0" applyFont="1" applyFill="1" applyBorder="1" applyAlignment="1">
      <alignment horizontal="left"/>
    </xf>
    <xf numFmtId="0" fontId="3" fillId="2" borderId="6" xfId="0" applyFont="1" applyFill="1" applyBorder="1" applyAlignment="1" applyProtection="1">
      <alignment horizontal="center"/>
      <protection hidden="1"/>
    </xf>
    <xf numFmtId="0" fontId="4" fillId="2" borderId="6" xfId="0" applyFont="1" applyFill="1" applyBorder="1" applyAlignment="1" applyProtection="1">
      <alignment horizontal="center" vertical="center" wrapText="1"/>
      <protection hidden="1"/>
    </xf>
    <xf numFmtId="164" fontId="6" fillId="2" borderId="6" xfId="0" applyNumberFormat="1" applyFont="1" applyFill="1" applyBorder="1" applyAlignment="1" applyProtection="1">
      <alignment horizontal="center"/>
      <protection hidden="1"/>
    </xf>
    <xf numFmtId="164" fontId="6" fillId="2" borderId="7"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vertical="center" wrapText="1"/>
      <protection hidden="1"/>
    </xf>
    <xf numFmtId="0" fontId="4" fillId="2" borderId="0" xfId="0" applyFont="1" applyFill="1" applyBorder="1" applyProtection="1">
      <protection hidden="1"/>
    </xf>
    <xf numFmtId="0" fontId="4" fillId="3" borderId="0" xfId="0" applyFont="1" applyFill="1" applyBorder="1" applyProtection="1">
      <protection hidden="1"/>
    </xf>
    <xf numFmtId="0" fontId="7" fillId="0" borderId="0" xfId="0" applyFont="1" applyFill="1" applyBorder="1" applyAlignment="1" applyProtection="1">
      <alignment horizontal="center" vertical="center" wrapText="1"/>
      <protection hidden="1"/>
    </xf>
    <xf numFmtId="0" fontId="4" fillId="0" borderId="0" xfId="0" applyFont="1" applyFill="1" applyBorder="1" applyProtection="1">
      <protection hidden="1"/>
    </xf>
    <xf numFmtId="164" fontId="4" fillId="4" borderId="0" xfId="0" applyNumberFormat="1" applyFont="1" applyFill="1" applyBorder="1" applyProtection="1">
      <protection hidden="1"/>
    </xf>
    <xf numFmtId="0" fontId="4" fillId="0" borderId="0" xfId="0" applyFont="1" applyFill="1" applyProtection="1">
      <protection hidden="1"/>
    </xf>
    <xf numFmtId="0" fontId="8" fillId="0" borderId="0" xfId="0" applyFont="1" applyFill="1" applyProtection="1">
      <protection hidden="1"/>
    </xf>
    <xf numFmtId="0" fontId="1" fillId="0" borderId="2" xfId="0" applyFont="1" applyFill="1" applyBorder="1" applyAlignment="1" applyProtection="1">
      <alignment horizontal="center"/>
      <protection hidden="1"/>
    </xf>
    <xf numFmtId="0" fontId="1" fillId="2" borderId="0" xfId="0" applyFont="1" applyFill="1" applyBorder="1" applyAlignment="1" applyProtection="1">
      <alignment horizontal="center"/>
      <protection hidden="1"/>
    </xf>
    <xf numFmtId="0" fontId="10" fillId="0" borderId="4"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4" fillId="2" borderId="6" xfId="0" applyNumberFormat="1" applyFont="1" applyFill="1" applyBorder="1" applyAlignment="1" applyProtection="1">
      <alignment horizontal="center" vertical="center" wrapText="1"/>
      <protection hidden="1"/>
    </xf>
    <xf numFmtId="0" fontId="4" fillId="2" borderId="12" xfId="0" applyNumberFormat="1"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15" xfId="0" applyFont="1" applyFill="1" applyBorder="1" applyAlignment="1" applyProtection="1">
      <alignment horizontal="center" vertical="center" wrapText="1"/>
      <protection hidden="1"/>
    </xf>
    <xf numFmtId="11" fontId="12" fillId="2" borderId="6" xfId="0" applyNumberFormat="1" applyFont="1" applyFill="1" applyBorder="1" applyAlignment="1">
      <alignment horizontal="center" vertical="center"/>
    </xf>
    <xf numFmtId="0" fontId="12" fillId="2" borderId="6" xfId="0" applyFont="1" applyFill="1" applyBorder="1" applyAlignment="1">
      <alignment horizontal="left"/>
    </xf>
    <xf numFmtId="0" fontId="13" fillId="2" borderId="6" xfId="0" applyFont="1" applyFill="1" applyBorder="1" applyAlignment="1" applyProtection="1">
      <alignment horizontal="center"/>
      <protection hidden="1"/>
    </xf>
    <xf numFmtId="0" fontId="14" fillId="2" borderId="6" xfId="0" applyFont="1" applyFill="1" applyBorder="1" applyAlignment="1" applyProtection="1">
      <alignment horizontal="center" vertical="center" wrapText="1"/>
      <protection hidden="1"/>
    </xf>
    <xf numFmtId="0" fontId="14" fillId="2" borderId="6" xfId="0" applyNumberFormat="1" applyFont="1" applyFill="1" applyBorder="1" applyAlignment="1" applyProtection="1">
      <alignment horizontal="center" vertical="center" wrapText="1"/>
      <protection hidden="1"/>
    </xf>
    <xf numFmtId="0" fontId="12" fillId="2" borderId="6" xfId="0" applyFont="1" applyFill="1" applyBorder="1" applyAlignment="1">
      <alignment horizontal="left" vertical="center"/>
    </xf>
    <xf numFmtId="0" fontId="5" fillId="0" borderId="15" xfId="0" applyFont="1" applyBorder="1" applyAlignment="1" applyProtection="1">
      <alignment horizontal="center" vertical="center" wrapText="1"/>
      <protection hidden="1"/>
    </xf>
    <xf numFmtId="0" fontId="3" fillId="2" borderId="6" xfId="0" applyFont="1" applyFill="1" applyBorder="1" applyAlignment="1">
      <alignment horizontal="center" vertical="center"/>
    </xf>
    <xf numFmtId="0" fontId="3" fillId="2" borderId="14" xfId="0" applyFont="1" applyFill="1" applyBorder="1" applyAlignment="1">
      <alignment horizontal="center" vertical="center"/>
    </xf>
    <xf numFmtId="0" fontId="15" fillId="2" borderId="16" xfId="0" applyFont="1" applyFill="1" applyBorder="1" applyAlignment="1">
      <alignment horizontal="left" vertical="center"/>
    </xf>
    <xf numFmtId="164" fontId="6" fillId="2" borderId="7" xfId="0" applyNumberFormat="1"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wrapText="1"/>
      <protection hidden="1"/>
    </xf>
    <xf numFmtId="0" fontId="6" fillId="2" borderId="6" xfId="0" applyFont="1" applyFill="1" applyBorder="1" applyAlignment="1" applyProtection="1">
      <alignment horizontal="center" vertical="center"/>
      <protection hidden="1"/>
    </xf>
    <xf numFmtId="0" fontId="6" fillId="2" borderId="11" xfId="0" applyNumberFormat="1" applyFont="1" applyFill="1" applyBorder="1" applyAlignment="1" applyProtection="1">
      <alignment horizontal="center" vertical="center" wrapText="1"/>
      <protection hidden="1"/>
    </xf>
    <xf numFmtId="0" fontId="12" fillId="2" borderId="6" xfId="0" applyFont="1" applyFill="1" applyBorder="1" applyAlignment="1" applyProtection="1">
      <alignment horizontal="center"/>
      <protection hidden="1"/>
    </xf>
    <xf numFmtId="0" fontId="6" fillId="2" borderId="6" xfId="0" applyNumberFormat="1" applyFont="1" applyFill="1" applyBorder="1" applyAlignment="1" applyProtection="1">
      <alignment horizontal="center" vertical="center" wrapText="1"/>
      <protection hidden="1"/>
    </xf>
    <xf numFmtId="0" fontId="12" fillId="2" borderId="6" xfId="0" applyFont="1" applyFill="1" applyBorder="1" applyAlignment="1">
      <alignment horizontal="left" vertical="center"/>
    </xf>
    <xf numFmtId="0" fontId="5" fillId="0" borderId="15" xfId="0" applyFont="1" applyBorder="1" applyAlignment="1" applyProtection="1">
      <alignment horizontal="center" vertical="center" wrapText="1"/>
      <protection hidden="1"/>
    </xf>
    <xf numFmtId="0" fontId="3" fillId="2" borderId="14" xfId="0" applyFont="1" applyFill="1" applyBorder="1" applyAlignment="1">
      <alignment horizontal="center" vertical="center"/>
    </xf>
    <xf numFmtId="0" fontId="3" fillId="2" borderId="6" xfId="0" applyFont="1" applyFill="1" applyBorder="1" applyAlignment="1">
      <alignment horizontal="center" vertical="center"/>
    </xf>
    <xf numFmtId="0" fontId="1" fillId="2" borderId="4" xfId="0" applyFont="1" applyFill="1" applyBorder="1" applyAlignment="1" applyProtection="1">
      <alignment horizontal="center"/>
      <protection locked="0"/>
    </xf>
    <xf numFmtId="0" fontId="1" fillId="2" borderId="0" xfId="0" applyFont="1" applyFill="1" applyBorder="1" applyAlignment="1" applyProtection="1">
      <alignment horizontal="center"/>
      <protection locked="0"/>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1" fillId="2" borderId="5" xfId="0" applyFont="1" applyFill="1" applyBorder="1" applyAlignment="1" applyProtection="1">
      <alignment horizontal="center"/>
      <protection locked="0"/>
    </xf>
    <xf numFmtId="0" fontId="12" fillId="2" borderId="6" xfId="0" applyFont="1" applyFill="1" applyBorder="1" applyAlignment="1">
      <alignment horizontal="left" vertical="center"/>
    </xf>
    <xf numFmtId="0" fontId="10" fillId="0" borderId="2" xfId="0" applyFont="1" applyFill="1" applyBorder="1" applyAlignment="1" applyProtection="1">
      <alignment horizontal="center" vertical="center"/>
      <protection hidden="1"/>
    </xf>
    <xf numFmtId="0" fontId="1" fillId="0" borderId="4" xfId="0" applyFont="1" applyBorder="1" applyAlignment="1" applyProtection="1">
      <alignment horizontal="center"/>
      <protection hidden="1"/>
    </xf>
    <xf numFmtId="0" fontId="1" fillId="5" borderId="0" xfId="0" applyFont="1" applyFill="1" applyBorder="1" applyAlignment="1" applyProtection="1">
      <alignment horizontal="center"/>
      <protection locked="0"/>
    </xf>
    <xf numFmtId="0" fontId="1" fillId="2" borderId="0"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 fillId="5" borderId="4"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1" fillId="5" borderId="5" xfId="0"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9" fillId="0" borderId="1" xfId="0" applyFont="1" applyFill="1" applyBorder="1" applyAlignment="1" applyProtection="1">
      <alignment horizontal="center" vertical="center"/>
      <protection hidden="1"/>
    </xf>
    <xf numFmtId="0" fontId="3" fillId="2" borderId="6" xfId="0" applyFont="1" applyFill="1" applyBorder="1" applyAlignment="1">
      <alignment horizontal="center" vertical="center"/>
    </xf>
    <xf numFmtId="0" fontId="12" fillId="2" borderId="6" xfId="0" applyFont="1" applyFill="1" applyBorder="1" applyAlignment="1">
      <alignment horizontal="left" vertical="center"/>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4"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5" xfId="0" applyFont="1" applyFill="1" applyBorder="1" applyAlignment="1" applyProtection="1">
      <alignment horizontal="center" vertical="center"/>
      <protection hidden="1"/>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14" fontId="2" fillId="0" borderId="4" xfId="0" applyNumberFormat="1" applyFont="1" applyFill="1" applyBorder="1" applyAlignment="1" applyProtection="1">
      <alignment horizontal="center" vertical="center"/>
      <protection locked="0"/>
    </xf>
    <xf numFmtId="14" fontId="2" fillId="0" borderId="0" xfId="0" applyNumberFormat="1" applyFont="1" applyFill="1" applyBorder="1" applyAlignment="1" applyProtection="1">
      <alignment horizontal="center" vertical="center"/>
      <protection locked="0"/>
    </xf>
    <xf numFmtId="14" fontId="2" fillId="0" borderId="5" xfId="0" applyNumberFormat="1" applyFont="1" applyFill="1" applyBorder="1" applyAlignment="1" applyProtection="1">
      <alignment horizontal="center" vertical="center"/>
      <protection locked="0"/>
    </xf>
    <xf numFmtId="0" fontId="5" fillId="0" borderId="15" xfId="0" applyFont="1" applyBorder="1" applyAlignment="1" applyProtection="1">
      <alignment horizontal="center" vertical="center" wrapText="1"/>
      <protection hidden="1"/>
    </xf>
    <xf numFmtId="0" fontId="0" fillId="0" borderId="15"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161020" y="255270"/>
          <a:ext cx="704850" cy="129349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8130" y="255270"/>
          <a:ext cx="670560" cy="129349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161020" y="255270"/>
          <a:ext cx="704850" cy="129349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8130" y="255270"/>
          <a:ext cx="670560" cy="129349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161020" y="255270"/>
          <a:ext cx="704850" cy="129349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8130" y="255270"/>
          <a:ext cx="670560" cy="129349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161020" y="255270"/>
          <a:ext cx="704850" cy="129349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8130" y="255270"/>
          <a:ext cx="670560" cy="129349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161020" y="255270"/>
          <a:ext cx="704850" cy="129349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8130" y="255270"/>
          <a:ext cx="670560" cy="129349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BA36"/>
  <sheetViews>
    <sheetView tabSelected="1" workbookViewId="0">
      <selection activeCell="G16" sqref="G16:H16"/>
    </sheetView>
  </sheetViews>
  <sheetFormatPr defaultRowHeight="14.4"/>
  <cols>
    <col min="1" max="1" width="1" customWidth="1"/>
    <col min="2" max="2" width="12.88671875" customWidth="1"/>
    <col min="3" max="3" width="21.109375" customWidth="1"/>
    <col min="4" max="5" width="9" customWidth="1"/>
    <col min="6" max="6" width="11.109375" customWidth="1"/>
    <col min="7" max="7" width="25.88671875" customWidth="1"/>
    <col min="8" max="8" width="1.5546875" hidden="1" customWidth="1"/>
    <col min="9" max="9" width="24.6640625" customWidth="1"/>
    <col min="10" max="10" width="11.88671875" customWidth="1"/>
    <col min="11" max="11" width="25.44140625" hidden="1" customWidth="1"/>
    <col min="12" max="12" width="16.109375" customWidth="1"/>
    <col min="13" max="13" width="0" hidden="1" customWidth="1"/>
    <col min="14" max="39" width="9.109375" hidden="1" customWidth="1"/>
    <col min="40" max="40" width="12.5546875" hidden="1" customWidth="1"/>
    <col min="41" max="44" width="9.109375" hidden="1" customWidth="1"/>
    <col min="45" max="52" width="0" hidden="1" customWidth="1"/>
  </cols>
  <sheetData>
    <row r="1" spans="2:53" s="2" customFormat="1" ht="15.6">
      <c r="B1" s="78" t="s">
        <v>0</v>
      </c>
      <c r="C1" s="79"/>
      <c r="D1" s="79"/>
      <c r="E1" s="79"/>
      <c r="F1" s="79"/>
      <c r="G1" s="79"/>
      <c r="H1" s="79"/>
      <c r="I1" s="79"/>
      <c r="J1" s="79"/>
      <c r="K1" s="79"/>
      <c r="L1" s="80"/>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6">
      <c r="B2" s="81" t="s">
        <v>1</v>
      </c>
      <c r="C2" s="82"/>
      <c r="D2" s="82"/>
      <c r="E2" s="82"/>
      <c r="F2" s="82"/>
      <c r="G2" s="82"/>
      <c r="H2" s="82"/>
      <c r="I2" s="82"/>
      <c r="J2" s="82"/>
      <c r="K2" s="82"/>
      <c r="L2" s="83"/>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6">
      <c r="B3" s="81" t="s">
        <v>2</v>
      </c>
      <c r="C3" s="82"/>
      <c r="D3" s="82"/>
      <c r="E3" s="82"/>
      <c r="F3" s="82"/>
      <c r="G3" s="82"/>
      <c r="H3" s="82"/>
      <c r="I3" s="82"/>
      <c r="J3" s="82"/>
      <c r="K3" s="82"/>
      <c r="L3" s="8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6">
      <c r="B4" s="81" t="s">
        <v>32</v>
      </c>
      <c r="C4" s="82"/>
      <c r="D4" s="82"/>
      <c r="E4" s="82"/>
      <c r="F4" s="82"/>
      <c r="G4" s="82"/>
      <c r="H4" s="82"/>
      <c r="I4" s="82"/>
      <c r="J4" s="82"/>
      <c r="K4" s="82"/>
      <c r="L4" s="8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6">
      <c r="B5" s="84" t="s">
        <v>28</v>
      </c>
      <c r="C5" s="85"/>
      <c r="D5" s="85"/>
      <c r="E5" s="85"/>
      <c r="F5" s="85"/>
      <c r="G5" s="85"/>
      <c r="H5" s="85"/>
      <c r="I5" s="85"/>
      <c r="J5" s="85"/>
      <c r="K5" s="85"/>
      <c r="L5" s="86"/>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6">
      <c r="B6" s="84" t="s">
        <v>25</v>
      </c>
      <c r="C6" s="85"/>
      <c r="D6" s="85"/>
      <c r="E6" s="85"/>
      <c r="F6" s="85"/>
      <c r="G6" s="85"/>
      <c r="H6" s="85"/>
      <c r="I6" s="85"/>
      <c r="J6" s="85"/>
      <c r="K6" s="85"/>
      <c r="L6" s="86"/>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6">
      <c r="B7" s="87">
        <v>42763</v>
      </c>
      <c r="C7" s="88"/>
      <c r="D7" s="88"/>
      <c r="E7" s="88"/>
      <c r="F7" s="88"/>
      <c r="G7" s="88"/>
      <c r="H7" s="88"/>
      <c r="I7" s="88"/>
      <c r="J7" s="88"/>
      <c r="K7" s="88"/>
      <c r="L7" s="89"/>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6.2" thickBot="1">
      <c r="B8" s="84" t="s">
        <v>3</v>
      </c>
      <c r="C8" s="85"/>
      <c r="D8" s="85"/>
      <c r="E8" s="85"/>
      <c r="F8" s="85"/>
      <c r="G8" s="85"/>
      <c r="H8" s="85"/>
      <c r="I8" s="85"/>
      <c r="J8" s="85"/>
      <c r="K8" s="85"/>
      <c r="L8" s="86"/>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40.200000000000003" thickBot="1">
      <c r="B9" s="26" t="s">
        <v>4</v>
      </c>
      <c r="C9" s="26" t="s">
        <v>5</v>
      </c>
      <c r="D9" s="26" t="s">
        <v>6</v>
      </c>
      <c r="E9" s="26" t="s">
        <v>7</v>
      </c>
      <c r="F9" s="26" t="s">
        <v>8</v>
      </c>
      <c r="G9" s="90" t="s">
        <v>9</v>
      </c>
      <c r="H9" s="91"/>
      <c r="I9" s="34" t="s">
        <v>27</v>
      </c>
      <c r="J9" s="26" t="s">
        <v>10</v>
      </c>
      <c r="K9" s="26" t="s">
        <v>11</v>
      </c>
      <c r="L9" s="27" t="s">
        <v>12</v>
      </c>
      <c r="M9" s="4"/>
      <c r="N9" s="4"/>
      <c r="O9" s="4"/>
      <c r="P9" s="4"/>
      <c r="Q9" s="4"/>
      <c r="R9" s="4"/>
      <c r="S9" s="4"/>
      <c r="T9" s="4"/>
      <c r="U9" s="4"/>
      <c r="V9" s="4"/>
      <c r="W9" s="4"/>
      <c r="X9" s="4"/>
      <c r="Y9" s="4"/>
      <c r="Z9" s="4"/>
      <c r="AA9" s="4"/>
      <c r="AB9" s="4"/>
      <c r="AC9" s="4"/>
      <c r="AD9" s="4"/>
      <c r="AE9" s="4"/>
      <c r="AF9" s="4"/>
      <c r="AG9" s="4"/>
      <c r="AH9" s="4"/>
      <c r="AI9" s="4"/>
      <c r="AJ9" s="4"/>
      <c r="AK9" s="4"/>
      <c r="AL9" s="4"/>
      <c r="AM9" s="4" t="s">
        <v>13</v>
      </c>
      <c r="AN9" s="4"/>
      <c r="AO9" s="4"/>
      <c r="AP9" s="4"/>
      <c r="AQ9" s="3"/>
      <c r="AR9" s="3"/>
      <c r="AS9" s="3"/>
      <c r="AT9" s="1"/>
      <c r="AU9" s="1"/>
      <c r="AV9" s="1"/>
      <c r="AW9" s="1"/>
      <c r="AX9" s="1"/>
      <c r="AY9" s="1"/>
      <c r="AZ9" s="1"/>
      <c r="BA9" s="1"/>
    </row>
    <row r="10" spans="2:53" s="2" customFormat="1" ht="15.75" customHeight="1">
      <c r="B10" s="28" t="s">
        <v>44</v>
      </c>
      <c r="C10" s="44" t="s">
        <v>33</v>
      </c>
      <c r="D10" s="40">
        <v>74</v>
      </c>
      <c r="E10" s="39"/>
      <c r="F10" s="41">
        <v>261</v>
      </c>
      <c r="G10" s="77" t="s">
        <v>31</v>
      </c>
      <c r="H10" s="77"/>
      <c r="I10" s="37"/>
      <c r="J10" s="31" t="s">
        <v>52</v>
      </c>
      <c r="K10" s="9" t="str">
        <f>IF(D10=0," ",IF(J10=0," ",IF(J10="GR",AR10,AN10)))</f>
        <v>GİREMEZ(AKTS)</v>
      </c>
      <c r="L10" s="38">
        <v>3.5270000000000001</v>
      </c>
      <c r="M10" s="11"/>
      <c r="N10" s="11" t="s">
        <v>15</v>
      </c>
      <c r="O10" s="12">
        <f>IF(J10&lt;90,0,IF(J10&lt;=100,4,0))</f>
        <v>0</v>
      </c>
      <c r="P10" s="13">
        <f>IF(J10=" ",D10,(D10+15))</f>
        <v>89</v>
      </c>
      <c r="Q10" s="13">
        <f>IF(J10="BAŞARILI",(F10/P10),IF(J10&gt;0,(((AM10*15)+F10)/P10),F10))</f>
        <v>2.9325842696629212</v>
      </c>
      <c r="R10" s="14">
        <v>3.5</v>
      </c>
      <c r="S10" s="14" t="s">
        <v>16</v>
      </c>
      <c r="T10" s="15">
        <f>IF(J10&lt;85,0,IF(J10&lt;=89,3.5,0))</f>
        <v>0</v>
      </c>
      <c r="U10" s="14">
        <v>3</v>
      </c>
      <c r="V10" s="14" t="s">
        <v>17</v>
      </c>
      <c r="W10" s="15">
        <f>IF(J10&lt;80,0,IF(J10&lt;=84,3,0))</f>
        <v>0</v>
      </c>
      <c r="X10" s="14">
        <v>2.5</v>
      </c>
      <c r="Y10" s="14" t="s">
        <v>18</v>
      </c>
      <c r="Z10" s="15">
        <f>IF(J10&lt;75,0,IF(J10&lt;=79,2.5,0))</f>
        <v>0</v>
      </c>
      <c r="AA10" s="14">
        <v>2</v>
      </c>
      <c r="AB10" s="14" t="s">
        <v>19</v>
      </c>
      <c r="AC10" s="15">
        <f>IF(J10&lt;65,0,IF(J10&lt;=74,2,0))</f>
        <v>0</v>
      </c>
      <c r="AD10" s="14">
        <v>1.5</v>
      </c>
      <c r="AE10" s="14" t="s">
        <v>20</v>
      </c>
      <c r="AF10" s="15">
        <f>IF(J10&lt;58,0,IF(J10&lt;=64,1.5,0))</f>
        <v>0</v>
      </c>
      <c r="AG10" s="14">
        <v>1</v>
      </c>
      <c r="AH10" s="14" t="s">
        <v>21</v>
      </c>
      <c r="AI10" s="15">
        <f>IF(J10&lt;50,0,IF(J10&lt;=57,1,0))</f>
        <v>0</v>
      </c>
      <c r="AJ10" s="14">
        <v>0</v>
      </c>
      <c r="AK10" s="14" t="s">
        <v>22</v>
      </c>
      <c r="AL10" s="15">
        <f>IF(J10&lt;0,0,IF(J10&lt;=49,0,0))</f>
        <v>0</v>
      </c>
      <c r="AM10" s="15">
        <f>SUM(T10,W10,Z10,AC10,AF10,AI10,AL10,O10)</f>
        <v>0</v>
      </c>
      <c r="AN10" s="16" t="str">
        <f>IF(J10=" "," ",IF(AM10&lt;2,"GİREMEZ(AKTS)",IF(P10&lt;89,"GİREMEZ(AKTS)",IF(Q10&gt;=AO10,"YETERLİ","GİREMEZ(ORTALAMA)"))))</f>
        <v>GİREMEZ(AKTS)</v>
      </c>
      <c r="AO10" s="15">
        <f>IF(LEFT(B10,1)="0",2,2.5)</f>
        <v>2.5</v>
      </c>
      <c r="AP10" s="15"/>
      <c r="AQ10" s="17"/>
      <c r="AR10" s="17" t="s">
        <v>23</v>
      </c>
      <c r="AS10" s="17"/>
      <c r="AT10" s="18"/>
      <c r="AU10" s="18"/>
      <c r="AV10" s="18"/>
      <c r="AW10" s="18"/>
      <c r="AX10" s="18"/>
      <c r="AY10" s="18"/>
      <c r="AZ10" s="18"/>
      <c r="BA10" s="1"/>
    </row>
    <row r="11" spans="2:53" ht="15.6">
      <c r="B11" s="28" t="s">
        <v>45</v>
      </c>
      <c r="C11" s="44" t="s">
        <v>34</v>
      </c>
      <c r="D11" s="42">
        <v>74</v>
      </c>
      <c r="E11" s="39">
        <f t="shared" ref="E11:E24" si="0">IF(J11=" "," ",P11)</f>
        <v>89</v>
      </c>
      <c r="F11" s="43">
        <v>272.5</v>
      </c>
      <c r="G11" s="77" t="s">
        <v>29</v>
      </c>
      <c r="H11" s="77"/>
      <c r="I11" s="33"/>
      <c r="J11" s="31" t="s">
        <v>52</v>
      </c>
      <c r="K11" s="9" t="str">
        <f t="shared" ref="K11:K24" si="1">IF(D11=0," ",IF(J11=0," ",IF(J11="GR",AR11,AN11)))</f>
        <v>GİREMEZ(AKTS)</v>
      </c>
      <c r="L11" s="10">
        <v>3.68</v>
      </c>
      <c r="M11" s="11"/>
      <c r="N11" s="11" t="s">
        <v>15</v>
      </c>
      <c r="O11" s="12">
        <f t="shared" ref="O11:O24" si="2">IF(J11&lt;90,0,IF(J11&lt;=100,4,0))</f>
        <v>0</v>
      </c>
      <c r="P11" s="13">
        <f t="shared" ref="P11:P24" si="3">IF(J11=" ",D11,(D11+15))</f>
        <v>89</v>
      </c>
      <c r="Q11" s="13">
        <f t="shared" ref="Q11:Q24" si="4">IF(J11="BAŞARILI",(F11/P11),IF(J11&gt;0,(((AM11*15)+F11)/P11),F11))</f>
        <v>3.0617977528089888</v>
      </c>
      <c r="R11" s="14">
        <v>3.5</v>
      </c>
      <c r="S11" s="14" t="s">
        <v>16</v>
      </c>
      <c r="T11" s="15">
        <f t="shared" ref="T11:T24" si="5">IF(J11&lt;85,0,IF(J11&lt;=89,3.5,0))</f>
        <v>0</v>
      </c>
      <c r="U11" s="14">
        <v>3</v>
      </c>
      <c r="V11" s="14" t="s">
        <v>17</v>
      </c>
      <c r="W11" s="15">
        <f t="shared" ref="W11:W24" si="6">IF(J11&lt;80,0,IF(J11&lt;=84,3,0))</f>
        <v>0</v>
      </c>
      <c r="X11" s="14">
        <v>2.5</v>
      </c>
      <c r="Y11" s="14" t="s">
        <v>18</v>
      </c>
      <c r="Z11" s="15">
        <f t="shared" ref="Z11:Z24" si="7">IF(J11&lt;75,0,IF(J11&lt;=79,2.5,0))</f>
        <v>0</v>
      </c>
      <c r="AA11" s="14">
        <v>2</v>
      </c>
      <c r="AB11" s="14" t="s">
        <v>19</v>
      </c>
      <c r="AC11" s="15">
        <f t="shared" ref="AC11:AC24" si="8">IF(J11&lt;65,0,IF(J11&lt;=74,2,0))</f>
        <v>0</v>
      </c>
      <c r="AD11" s="14">
        <v>1.5</v>
      </c>
      <c r="AE11" s="14" t="s">
        <v>20</v>
      </c>
      <c r="AF11" s="15">
        <f t="shared" ref="AF11:AF24" si="9">IF(J11&lt;58,0,IF(J11&lt;=64,1.5,0))</f>
        <v>0</v>
      </c>
      <c r="AG11" s="14">
        <v>1</v>
      </c>
      <c r="AH11" s="14" t="s">
        <v>21</v>
      </c>
      <c r="AI11" s="15">
        <f t="shared" ref="AI11:AI24" si="10">IF(J11&lt;50,0,IF(J11&lt;=57,1,0))</f>
        <v>0</v>
      </c>
      <c r="AJ11" s="14">
        <v>0</v>
      </c>
      <c r="AK11" s="14" t="s">
        <v>22</v>
      </c>
      <c r="AL11" s="15">
        <f t="shared" ref="AL11:AL24" si="11">IF(J11&lt;0,0,IF(J11&lt;=49,0,0))</f>
        <v>0</v>
      </c>
      <c r="AM11" s="15">
        <f t="shared" ref="AM11:AM24" si="12">SUM(T11,W11,Z11,AC11,AF11,AI11,AL11,O11)</f>
        <v>0</v>
      </c>
      <c r="AN11" s="16" t="str">
        <f t="shared" ref="AN11:AN24" si="13">IF(J11=" "," ",IF(AM11&lt;2,"GİREMEZ(AKTS)",IF(P11&lt;89,"GİREMEZ(AKTS)",IF(Q11&gt;=AO11,"YETERLİ","GİREMEZ(ORTALAMA)"))))</f>
        <v>GİREMEZ(AKTS)</v>
      </c>
      <c r="AO11" s="15">
        <f t="shared" ref="AO11:AO24" si="14">IF(LEFT(B11,1)="0",2,2.5)</f>
        <v>2.5</v>
      </c>
      <c r="AR11" s="17" t="s">
        <v>23</v>
      </c>
    </row>
    <row r="12" spans="2:53" ht="15.6">
      <c r="B12" s="28" t="s">
        <v>46</v>
      </c>
      <c r="C12" s="44" t="s">
        <v>35</v>
      </c>
      <c r="D12" s="30">
        <v>74</v>
      </c>
      <c r="E12" s="31">
        <f t="shared" si="0"/>
        <v>89</v>
      </c>
      <c r="F12" s="32">
        <v>269</v>
      </c>
      <c r="G12" s="77" t="s">
        <v>29</v>
      </c>
      <c r="H12" s="77"/>
      <c r="I12" s="33"/>
      <c r="J12" s="31" t="s">
        <v>52</v>
      </c>
      <c r="K12" s="9" t="str">
        <f t="shared" si="1"/>
        <v>GİREMEZ(AKTS)</v>
      </c>
      <c r="L12" s="10">
        <v>3.64</v>
      </c>
      <c r="M12" s="11"/>
      <c r="N12" s="11" t="s">
        <v>15</v>
      </c>
      <c r="O12" s="12">
        <f t="shared" si="2"/>
        <v>0</v>
      </c>
      <c r="P12" s="13">
        <f t="shared" si="3"/>
        <v>89</v>
      </c>
      <c r="Q12" s="13">
        <f t="shared" si="4"/>
        <v>3.0224719101123596</v>
      </c>
      <c r="R12" s="14">
        <v>3.5</v>
      </c>
      <c r="S12" s="14" t="s">
        <v>16</v>
      </c>
      <c r="T12" s="15">
        <f t="shared" si="5"/>
        <v>0</v>
      </c>
      <c r="U12" s="14">
        <v>3</v>
      </c>
      <c r="V12" s="14" t="s">
        <v>17</v>
      </c>
      <c r="W12" s="15">
        <f t="shared" si="6"/>
        <v>0</v>
      </c>
      <c r="X12" s="14">
        <v>2.5</v>
      </c>
      <c r="Y12" s="14" t="s">
        <v>18</v>
      </c>
      <c r="Z12" s="15">
        <f t="shared" si="7"/>
        <v>0</v>
      </c>
      <c r="AA12" s="14">
        <v>2</v>
      </c>
      <c r="AB12" s="14" t="s">
        <v>19</v>
      </c>
      <c r="AC12" s="15">
        <f t="shared" si="8"/>
        <v>0</v>
      </c>
      <c r="AD12" s="14">
        <v>1.5</v>
      </c>
      <c r="AE12" s="14" t="s">
        <v>20</v>
      </c>
      <c r="AF12" s="15">
        <f t="shared" si="9"/>
        <v>0</v>
      </c>
      <c r="AG12" s="14">
        <v>1</v>
      </c>
      <c r="AH12" s="14" t="s">
        <v>21</v>
      </c>
      <c r="AI12" s="15">
        <f t="shared" si="10"/>
        <v>0</v>
      </c>
      <c r="AJ12" s="14">
        <v>0</v>
      </c>
      <c r="AK12" s="14" t="s">
        <v>22</v>
      </c>
      <c r="AL12" s="15">
        <f t="shared" si="11"/>
        <v>0</v>
      </c>
      <c r="AM12" s="15">
        <f t="shared" si="12"/>
        <v>0</v>
      </c>
      <c r="AN12" s="16" t="str">
        <f t="shared" si="13"/>
        <v>GİREMEZ(AKTS)</v>
      </c>
      <c r="AO12" s="15">
        <f t="shared" si="14"/>
        <v>2.5</v>
      </c>
      <c r="AR12" s="17" t="s">
        <v>23</v>
      </c>
    </row>
    <row r="13" spans="2:53" ht="15.6">
      <c r="B13" s="28" t="s">
        <v>47</v>
      </c>
      <c r="C13" s="44" t="s">
        <v>36</v>
      </c>
      <c r="D13" s="30">
        <v>74</v>
      </c>
      <c r="E13" s="31">
        <f t="shared" si="0"/>
        <v>89</v>
      </c>
      <c r="F13" s="32">
        <v>257</v>
      </c>
      <c r="G13" s="77" t="s">
        <v>37</v>
      </c>
      <c r="H13" s="77"/>
      <c r="I13" s="33"/>
      <c r="J13" s="31" t="s">
        <v>52</v>
      </c>
      <c r="K13" s="9" t="str">
        <f t="shared" si="1"/>
        <v>GİREMEZ(AKTS)</v>
      </c>
      <c r="L13" s="10">
        <v>3.472</v>
      </c>
      <c r="M13" s="11"/>
      <c r="N13" s="11" t="s">
        <v>15</v>
      </c>
      <c r="O13" s="12">
        <f t="shared" si="2"/>
        <v>0</v>
      </c>
      <c r="P13" s="13">
        <f t="shared" si="3"/>
        <v>89</v>
      </c>
      <c r="Q13" s="13">
        <f t="shared" si="4"/>
        <v>2.8876404494382024</v>
      </c>
      <c r="R13" s="14">
        <v>3.5</v>
      </c>
      <c r="S13" s="14" t="s">
        <v>16</v>
      </c>
      <c r="T13" s="15">
        <f t="shared" si="5"/>
        <v>0</v>
      </c>
      <c r="U13" s="14">
        <v>3</v>
      </c>
      <c r="V13" s="14" t="s">
        <v>17</v>
      </c>
      <c r="W13" s="15">
        <f t="shared" si="6"/>
        <v>0</v>
      </c>
      <c r="X13" s="14">
        <v>2.5</v>
      </c>
      <c r="Y13" s="14" t="s">
        <v>18</v>
      </c>
      <c r="Z13" s="15">
        <f t="shared" si="7"/>
        <v>0</v>
      </c>
      <c r="AA13" s="14">
        <v>2</v>
      </c>
      <c r="AB13" s="14" t="s">
        <v>19</v>
      </c>
      <c r="AC13" s="15">
        <f t="shared" si="8"/>
        <v>0</v>
      </c>
      <c r="AD13" s="14">
        <v>1.5</v>
      </c>
      <c r="AE13" s="14" t="s">
        <v>20</v>
      </c>
      <c r="AF13" s="15">
        <f t="shared" si="9"/>
        <v>0</v>
      </c>
      <c r="AG13" s="14">
        <v>1</v>
      </c>
      <c r="AH13" s="14" t="s">
        <v>21</v>
      </c>
      <c r="AI13" s="15">
        <f t="shared" si="10"/>
        <v>0</v>
      </c>
      <c r="AJ13" s="14">
        <v>0</v>
      </c>
      <c r="AK13" s="14" t="s">
        <v>22</v>
      </c>
      <c r="AL13" s="15">
        <f t="shared" si="11"/>
        <v>0</v>
      </c>
      <c r="AM13" s="15">
        <f t="shared" si="12"/>
        <v>0</v>
      </c>
      <c r="AN13" s="16" t="str">
        <f t="shared" si="13"/>
        <v>GİREMEZ(AKTS)</v>
      </c>
      <c r="AO13" s="15">
        <f t="shared" si="14"/>
        <v>2.5</v>
      </c>
      <c r="AR13" s="17" t="s">
        <v>23</v>
      </c>
    </row>
    <row r="14" spans="2:53" ht="15.6">
      <c r="B14" s="28" t="s">
        <v>48</v>
      </c>
      <c r="C14" s="44" t="s">
        <v>38</v>
      </c>
      <c r="D14" s="30">
        <v>51</v>
      </c>
      <c r="E14" s="31">
        <f t="shared" si="0"/>
        <v>66</v>
      </c>
      <c r="F14" s="32">
        <v>185.5</v>
      </c>
      <c r="G14" s="77" t="s">
        <v>29</v>
      </c>
      <c r="H14" s="77"/>
      <c r="I14" s="53" t="s">
        <v>51</v>
      </c>
      <c r="J14" s="31" t="s">
        <v>52</v>
      </c>
      <c r="K14" s="9" t="str">
        <f t="shared" si="1"/>
        <v>GİREMEZ(AKTS)</v>
      </c>
      <c r="L14" s="10">
        <v>3.64</v>
      </c>
      <c r="M14" s="11"/>
      <c r="N14" s="11" t="s">
        <v>15</v>
      </c>
      <c r="O14" s="12">
        <f t="shared" si="2"/>
        <v>0</v>
      </c>
      <c r="P14" s="13">
        <f t="shared" si="3"/>
        <v>66</v>
      </c>
      <c r="Q14" s="13">
        <f t="shared" si="4"/>
        <v>2.8106060606060606</v>
      </c>
      <c r="R14" s="14">
        <v>3.5</v>
      </c>
      <c r="S14" s="14" t="s">
        <v>16</v>
      </c>
      <c r="T14" s="15">
        <f t="shared" si="5"/>
        <v>0</v>
      </c>
      <c r="U14" s="14">
        <v>3</v>
      </c>
      <c r="V14" s="14" t="s">
        <v>17</v>
      </c>
      <c r="W14" s="15">
        <f t="shared" si="6"/>
        <v>0</v>
      </c>
      <c r="X14" s="14">
        <v>2.5</v>
      </c>
      <c r="Y14" s="14" t="s">
        <v>18</v>
      </c>
      <c r="Z14" s="15">
        <f t="shared" si="7"/>
        <v>0</v>
      </c>
      <c r="AA14" s="14">
        <v>2</v>
      </c>
      <c r="AB14" s="14" t="s">
        <v>19</v>
      </c>
      <c r="AC14" s="15">
        <f t="shared" si="8"/>
        <v>0</v>
      </c>
      <c r="AD14" s="14">
        <v>1.5</v>
      </c>
      <c r="AE14" s="14" t="s">
        <v>20</v>
      </c>
      <c r="AF14" s="15">
        <f t="shared" si="9"/>
        <v>0</v>
      </c>
      <c r="AG14" s="14">
        <v>1</v>
      </c>
      <c r="AH14" s="14" t="s">
        <v>21</v>
      </c>
      <c r="AI14" s="15">
        <f t="shared" si="10"/>
        <v>0</v>
      </c>
      <c r="AJ14" s="14">
        <v>0</v>
      </c>
      <c r="AK14" s="14" t="s">
        <v>22</v>
      </c>
      <c r="AL14" s="15">
        <f t="shared" si="11"/>
        <v>0</v>
      </c>
      <c r="AM14" s="15">
        <f t="shared" si="12"/>
        <v>0</v>
      </c>
      <c r="AN14" s="16" t="str">
        <f t="shared" si="13"/>
        <v>GİREMEZ(AKTS)</v>
      </c>
      <c r="AO14" s="15">
        <f t="shared" si="14"/>
        <v>2.5</v>
      </c>
      <c r="AR14" s="17" t="s">
        <v>23</v>
      </c>
    </row>
    <row r="15" spans="2:53" ht="15.6">
      <c r="B15" s="28" t="s">
        <v>14</v>
      </c>
      <c r="C15" s="29" t="s">
        <v>14</v>
      </c>
      <c r="D15" s="30"/>
      <c r="E15" s="31" t="str">
        <f t="shared" si="0"/>
        <v xml:space="preserve"> </v>
      </c>
      <c r="F15" s="32"/>
      <c r="G15" s="76"/>
      <c r="H15" s="76"/>
      <c r="I15" s="35"/>
      <c r="J15" s="31" t="s">
        <v>14</v>
      </c>
      <c r="K15" s="9" t="str">
        <f t="shared" si="1"/>
        <v xml:space="preserve"> </v>
      </c>
      <c r="L15" s="10"/>
      <c r="M15" s="11"/>
      <c r="N15" s="11" t="s">
        <v>15</v>
      </c>
      <c r="O15" s="12">
        <f t="shared" si="2"/>
        <v>0</v>
      </c>
      <c r="P15" s="13">
        <f t="shared" si="3"/>
        <v>0</v>
      </c>
      <c r="Q15" s="13" t="e">
        <f t="shared" si="4"/>
        <v>#DIV/0!</v>
      </c>
      <c r="R15" s="14">
        <v>3.5</v>
      </c>
      <c r="S15" s="14" t="s">
        <v>16</v>
      </c>
      <c r="T15" s="15">
        <f t="shared" si="5"/>
        <v>0</v>
      </c>
      <c r="U15" s="14">
        <v>3</v>
      </c>
      <c r="V15" s="14" t="s">
        <v>17</v>
      </c>
      <c r="W15" s="15">
        <f t="shared" si="6"/>
        <v>0</v>
      </c>
      <c r="X15" s="14">
        <v>2.5</v>
      </c>
      <c r="Y15" s="14" t="s">
        <v>18</v>
      </c>
      <c r="Z15" s="15">
        <f t="shared" si="7"/>
        <v>0</v>
      </c>
      <c r="AA15" s="14">
        <v>2</v>
      </c>
      <c r="AB15" s="14" t="s">
        <v>19</v>
      </c>
      <c r="AC15" s="15">
        <f t="shared" si="8"/>
        <v>0</v>
      </c>
      <c r="AD15" s="14">
        <v>1.5</v>
      </c>
      <c r="AE15" s="14" t="s">
        <v>20</v>
      </c>
      <c r="AF15" s="15">
        <f t="shared" si="9"/>
        <v>0</v>
      </c>
      <c r="AG15" s="14">
        <v>1</v>
      </c>
      <c r="AH15" s="14" t="s">
        <v>21</v>
      </c>
      <c r="AI15" s="15">
        <f t="shared" si="10"/>
        <v>0</v>
      </c>
      <c r="AJ15" s="14">
        <v>0</v>
      </c>
      <c r="AK15" s="14" t="s">
        <v>22</v>
      </c>
      <c r="AL15" s="15">
        <f t="shared" si="11"/>
        <v>0</v>
      </c>
      <c r="AM15" s="15">
        <f t="shared" si="12"/>
        <v>0</v>
      </c>
      <c r="AN15" s="16" t="str">
        <f t="shared" si="13"/>
        <v xml:space="preserve"> </v>
      </c>
      <c r="AO15" s="15">
        <f t="shared" si="14"/>
        <v>2.5</v>
      </c>
      <c r="AR15" s="17" t="s">
        <v>23</v>
      </c>
    </row>
    <row r="16" spans="2:53" ht="15.6">
      <c r="B16" s="28" t="s">
        <v>14</v>
      </c>
      <c r="C16" s="29" t="s">
        <v>14</v>
      </c>
      <c r="D16" s="30"/>
      <c r="E16" s="31" t="str">
        <f t="shared" si="0"/>
        <v xml:space="preserve"> </v>
      </c>
      <c r="F16" s="32"/>
      <c r="G16" s="76"/>
      <c r="H16" s="76"/>
      <c r="I16" s="35"/>
      <c r="J16" s="31" t="s">
        <v>14</v>
      </c>
      <c r="K16" s="9" t="str">
        <f t="shared" si="1"/>
        <v xml:space="preserve"> </v>
      </c>
      <c r="L16" s="10"/>
      <c r="M16" s="11"/>
      <c r="N16" s="11" t="s">
        <v>15</v>
      </c>
      <c r="O16" s="12">
        <f t="shared" si="2"/>
        <v>0</v>
      </c>
      <c r="P16" s="13">
        <f t="shared" si="3"/>
        <v>0</v>
      </c>
      <c r="Q16" s="13" t="e">
        <f t="shared" si="4"/>
        <v>#DIV/0!</v>
      </c>
      <c r="R16" s="14">
        <v>3.5</v>
      </c>
      <c r="S16" s="14" t="s">
        <v>16</v>
      </c>
      <c r="T16" s="15">
        <f t="shared" si="5"/>
        <v>0</v>
      </c>
      <c r="U16" s="14">
        <v>3</v>
      </c>
      <c r="V16" s="14" t="s">
        <v>17</v>
      </c>
      <c r="W16" s="15">
        <f t="shared" si="6"/>
        <v>0</v>
      </c>
      <c r="X16" s="14">
        <v>2.5</v>
      </c>
      <c r="Y16" s="14" t="s">
        <v>18</v>
      </c>
      <c r="Z16" s="15">
        <f t="shared" si="7"/>
        <v>0</v>
      </c>
      <c r="AA16" s="14">
        <v>2</v>
      </c>
      <c r="AB16" s="14" t="s">
        <v>19</v>
      </c>
      <c r="AC16" s="15">
        <f t="shared" si="8"/>
        <v>0</v>
      </c>
      <c r="AD16" s="14">
        <v>1.5</v>
      </c>
      <c r="AE16" s="14" t="s">
        <v>20</v>
      </c>
      <c r="AF16" s="15">
        <f t="shared" si="9"/>
        <v>0</v>
      </c>
      <c r="AG16" s="14">
        <v>1</v>
      </c>
      <c r="AH16" s="14" t="s">
        <v>21</v>
      </c>
      <c r="AI16" s="15">
        <f t="shared" si="10"/>
        <v>0</v>
      </c>
      <c r="AJ16" s="14">
        <v>0</v>
      </c>
      <c r="AK16" s="14" t="s">
        <v>22</v>
      </c>
      <c r="AL16" s="15">
        <f t="shared" si="11"/>
        <v>0</v>
      </c>
      <c r="AM16" s="15">
        <f t="shared" si="12"/>
        <v>0</v>
      </c>
      <c r="AN16" s="16" t="str">
        <f t="shared" si="13"/>
        <v xml:space="preserve"> </v>
      </c>
      <c r="AO16" s="15">
        <f t="shared" si="14"/>
        <v>2.5</v>
      </c>
      <c r="AR16" s="17" t="s">
        <v>23</v>
      </c>
    </row>
    <row r="17" spans="2:44" ht="15.6">
      <c r="B17" s="28" t="s">
        <v>14</v>
      </c>
      <c r="C17" s="29" t="s">
        <v>14</v>
      </c>
      <c r="D17" s="30"/>
      <c r="E17" s="31" t="str">
        <f t="shared" si="0"/>
        <v xml:space="preserve"> </v>
      </c>
      <c r="F17" s="32"/>
      <c r="G17" s="76"/>
      <c r="H17" s="76"/>
      <c r="I17" s="35"/>
      <c r="J17" s="31" t="s">
        <v>14</v>
      </c>
      <c r="K17" s="9" t="str">
        <f t="shared" si="1"/>
        <v xml:space="preserve"> </v>
      </c>
      <c r="L17" s="10"/>
      <c r="M17" s="11"/>
      <c r="N17" s="11" t="s">
        <v>15</v>
      </c>
      <c r="O17" s="12">
        <f t="shared" si="2"/>
        <v>0</v>
      </c>
      <c r="P17" s="13">
        <f t="shared" si="3"/>
        <v>0</v>
      </c>
      <c r="Q17" s="13" t="e">
        <f t="shared" si="4"/>
        <v>#DIV/0!</v>
      </c>
      <c r="R17" s="14">
        <v>3.5</v>
      </c>
      <c r="S17" s="14" t="s">
        <v>16</v>
      </c>
      <c r="T17" s="15">
        <f t="shared" si="5"/>
        <v>0</v>
      </c>
      <c r="U17" s="14">
        <v>3</v>
      </c>
      <c r="V17" s="14" t="s">
        <v>17</v>
      </c>
      <c r="W17" s="15">
        <f t="shared" si="6"/>
        <v>0</v>
      </c>
      <c r="X17" s="14">
        <v>2.5</v>
      </c>
      <c r="Y17" s="14" t="s">
        <v>18</v>
      </c>
      <c r="Z17" s="15">
        <f t="shared" si="7"/>
        <v>0</v>
      </c>
      <c r="AA17" s="14">
        <v>2</v>
      </c>
      <c r="AB17" s="14" t="s">
        <v>19</v>
      </c>
      <c r="AC17" s="15">
        <f t="shared" si="8"/>
        <v>0</v>
      </c>
      <c r="AD17" s="14">
        <v>1.5</v>
      </c>
      <c r="AE17" s="14" t="s">
        <v>20</v>
      </c>
      <c r="AF17" s="15">
        <f t="shared" si="9"/>
        <v>0</v>
      </c>
      <c r="AG17" s="14">
        <v>1</v>
      </c>
      <c r="AH17" s="14" t="s">
        <v>21</v>
      </c>
      <c r="AI17" s="15">
        <f t="shared" si="10"/>
        <v>0</v>
      </c>
      <c r="AJ17" s="14">
        <v>0</v>
      </c>
      <c r="AK17" s="14" t="s">
        <v>22</v>
      </c>
      <c r="AL17" s="15">
        <f t="shared" si="11"/>
        <v>0</v>
      </c>
      <c r="AM17" s="15">
        <f t="shared" si="12"/>
        <v>0</v>
      </c>
      <c r="AN17" s="16" t="str">
        <f t="shared" si="13"/>
        <v xml:space="preserve"> </v>
      </c>
      <c r="AO17" s="15">
        <f t="shared" si="14"/>
        <v>2.5</v>
      </c>
      <c r="AR17" s="17" t="s">
        <v>23</v>
      </c>
    </row>
    <row r="18" spans="2:44" ht="15.6">
      <c r="B18" s="28" t="s">
        <v>14</v>
      </c>
      <c r="C18" s="29" t="s">
        <v>14</v>
      </c>
      <c r="D18" s="30"/>
      <c r="E18" s="31" t="str">
        <f t="shared" si="0"/>
        <v xml:space="preserve"> </v>
      </c>
      <c r="F18" s="32"/>
      <c r="G18" s="76"/>
      <c r="H18" s="76"/>
      <c r="I18" s="35"/>
      <c r="J18" s="31" t="s">
        <v>14</v>
      </c>
      <c r="K18" s="9" t="str">
        <f t="shared" si="1"/>
        <v xml:space="preserve"> </v>
      </c>
      <c r="L18" s="10"/>
      <c r="M18" s="11"/>
      <c r="N18" s="11" t="s">
        <v>15</v>
      </c>
      <c r="O18" s="12">
        <f t="shared" si="2"/>
        <v>0</v>
      </c>
      <c r="P18" s="13">
        <f t="shared" si="3"/>
        <v>0</v>
      </c>
      <c r="Q18" s="13" t="e">
        <f t="shared" si="4"/>
        <v>#DIV/0!</v>
      </c>
      <c r="R18" s="14">
        <v>3.5</v>
      </c>
      <c r="S18" s="14" t="s">
        <v>16</v>
      </c>
      <c r="T18" s="15">
        <f t="shared" si="5"/>
        <v>0</v>
      </c>
      <c r="U18" s="14">
        <v>3</v>
      </c>
      <c r="V18" s="14" t="s">
        <v>17</v>
      </c>
      <c r="W18" s="15">
        <f t="shared" si="6"/>
        <v>0</v>
      </c>
      <c r="X18" s="14">
        <v>2.5</v>
      </c>
      <c r="Y18" s="14" t="s">
        <v>18</v>
      </c>
      <c r="Z18" s="15">
        <f t="shared" si="7"/>
        <v>0</v>
      </c>
      <c r="AA18" s="14">
        <v>2</v>
      </c>
      <c r="AB18" s="14" t="s">
        <v>19</v>
      </c>
      <c r="AC18" s="15">
        <f t="shared" si="8"/>
        <v>0</v>
      </c>
      <c r="AD18" s="14">
        <v>1.5</v>
      </c>
      <c r="AE18" s="14" t="s">
        <v>20</v>
      </c>
      <c r="AF18" s="15">
        <f t="shared" si="9"/>
        <v>0</v>
      </c>
      <c r="AG18" s="14">
        <v>1</v>
      </c>
      <c r="AH18" s="14" t="s">
        <v>21</v>
      </c>
      <c r="AI18" s="15">
        <f t="shared" si="10"/>
        <v>0</v>
      </c>
      <c r="AJ18" s="14">
        <v>0</v>
      </c>
      <c r="AK18" s="14" t="s">
        <v>22</v>
      </c>
      <c r="AL18" s="15">
        <f t="shared" si="11"/>
        <v>0</v>
      </c>
      <c r="AM18" s="15">
        <f t="shared" si="12"/>
        <v>0</v>
      </c>
      <c r="AN18" s="16" t="str">
        <f t="shared" si="13"/>
        <v xml:space="preserve"> </v>
      </c>
      <c r="AO18" s="15">
        <f t="shared" si="14"/>
        <v>2.5</v>
      </c>
      <c r="AR18" s="17" t="s">
        <v>23</v>
      </c>
    </row>
    <row r="19" spans="2:44" ht="15.6">
      <c r="B19" s="28" t="s">
        <v>14</v>
      </c>
      <c r="C19" s="29" t="s">
        <v>14</v>
      </c>
      <c r="D19" s="7"/>
      <c r="E19" s="8" t="str">
        <f t="shared" si="0"/>
        <v xml:space="preserve"> </v>
      </c>
      <c r="F19" s="23"/>
      <c r="G19" s="76"/>
      <c r="H19" s="76"/>
      <c r="I19" s="35" t="s">
        <v>14</v>
      </c>
      <c r="J19" s="31" t="s">
        <v>14</v>
      </c>
      <c r="K19" s="9" t="str">
        <f t="shared" si="1"/>
        <v xml:space="preserve"> </v>
      </c>
      <c r="L19" s="10" t="str">
        <f t="shared" ref="L19:L24" si="15">IF(D19=0," ",IF(J19=0," ",Q19))</f>
        <v xml:space="preserve"> </v>
      </c>
      <c r="M19" s="11"/>
      <c r="N19" s="11" t="s">
        <v>15</v>
      </c>
      <c r="O19" s="12">
        <f t="shared" si="2"/>
        <v>0</v>
      </c>
      <c r="P19" s="13">
        <f t="shared" si="3"/>
        <v>0</v>
      </c>
      <c r="Q19" s="13" t="e">
        <f t="shared" si="4"/>
        <v>#DIV/0!</v>
      </c>
      <c r="R19" s="14">
        <v>3.5</v>
      </c>
      <c r="S19" s="14" t="s">
        <v>16</v>
      </c>
      <c r="T19" s="15">
        <f t="shared" si="5"/>
        <v>0</v>
      </c>
      <c r="U19" s="14">
        <v>3</v>
      </c>
      <c r="V19" s="14" t="s">
        <v>17</v>
      </c>
      <c r="W19" s="15">
        <f t="shared" si="6"/>
        <v>0</v>
      </c>
      <c r="X19" s="14">
        <v>2.5</v>
      </c>
      <c r="Y19" s="14" t="s">
        <v>18</v>
      </c>
      <c r="Z19" s="15">
        <f t="shared" si="7"/>
        <v>0</v>
      </c>
      <c r="AA19" s="14">
        <v>2</v>
      </c>
      <c r="AB19" s="14" t="s">
        <v>19</v>
      </c>
      <c r="AC19" s="15">
        <f t="shared" si="8"/>
        <v>0</v>
      </c>
      <c r="AD19" s="14">
        <v>1.5</v>
      </c>
      <c r="AE19" s="14" t="s">
        <v>20</v>
      </c>
      <c r="AF19" s="15">
        <f t="shared" si="9"/>
        <v>0</v>
      </c>
      <c r="AG19" s="14">
        <v>1</v>
      </c>
      <c r="AH19" s="14" t="s">
        <v>21</v>
      </c>
      <c r="AI19" s="15">
        <f t="shared" si="10"/>
        <v>0</v>
      </c>
      <c r="AJ19" s="14">
        <v>0</v>
      </c>
      <c r="AK19" s="14" t="s">
        <v>22</v>
      </c>
      <c r="AL19" s="15">
        <f t="shared" si="11"/>
        <v>0</v>
      </c>
      <c r="AM19" s="15">
        <f t="shared" si="12"/>
        <v>0</v>
      </c>
      <c r="AN19" s="16" t="str">
        <f t="shared" si="13"/>
        <v xml:space="preserve"> </v>
      </c>
      <c r="AO19" s="15">
        <f t="shared" si="14"/>
        <v>2.5</v>
      </c>
      <c r="AR19" s="17" t="s">
        <v>23</v>
      </c>
    </row>
    <row r="20" spans="2:44" ht="15.6">
      <c r="B20" s="28" t="s">
        <v>14</v>
      </c>
      <c r="C20" s="29" t="s">
        <v>14</v>
      </c>
      <c r="D20" s="7"/>
      <c r="E20" s="8" t="str">
        <f t="shared" si="0"/>
        <v xml:space="preserve"> </v>
      </c>
      <c r="F20" s="23"/>
      <c r="G20" s="76"/>
      <c r="H20" s="76"/>
      <c r="I20" s="35"/>
      <c r="J20" s="31" t="s">
        <v>14</v>
      </c>
      <c r="K20" s="9" t="str">
        <f t="shared" si="1"/>
        <v xml:space="preserve"> </v>
      </c>
      <c r="L20" s="10" t="str">
        <f t="shared" si="15"/>
        <v xml:space="preserve"> </v>
      </c>
      <c r="M20" s="11"/>
      <c r="N20" s="11" t="s">
        <v>15</v>
      </c>
      <c r="O20" s="12">
        <f t="shared" si="2"/>
        <v>0</v>
      </c>
      <c r="P20" s="13">
        <f t="shared" si="3"/>
        <v>0</v>
      </c>
      <c r="Q20" s="13" t="e">
        <f t="shared" si="4"/>
        <v>#DIV/0!</v>
      </c>
      <c r="R20" s="14">
        <v>3.5</v>
      </c>
      <c r="S20" s="14" t="s">
        <v>16</v>
      </c>
      <c r="T20" s="15">
        <f t="shared" si="5"/>
        <v>0</v>
      </c>
      <c r="U20" s="14">
        <v>3</v>
      </c>
      <c r="V20" s="14" t="s">
        <v>17</v>
      </c>
      <c r="W20" s="15">
        <f t="shared" si="6"/>
        <v>0</v>
      </c>
      <c r="X20" s="14">
        <v>2.5</v>
      </c>
      <c r="Y20" s="14" t="s">
        <v>18</v>
      </c>
      <c r="Z20" s="15">
        <f t="shared" si="7"/>
        <v>0</v>
      </c>
      <c r="AA20" s="14">
        <v>2</v>
      </c>
      <c r="AB20" s="14" t="s">
        <v>19</v>
      </c>
      <c r="AC20" s="15">
        <f t="shared" si="8"/>
        <v>0</v>
      </c>
      <c r="AD20" s="14">
        <v>1.5</v>
      </c>
      <c r="AE20" s="14" t="s">
        <v>20</v>
      </c>
      <c r="AF20" s="15">
        <f t="shared" si="9"/>
        <v>0</v>
      </c>
      <c r="AG20" s="14">
        <v>1</v>
      </c>
      <c r="AH20" s="14" t="s">
        <v>21</v>
      </c>
      <c r="AI20" s="15">
        <f t="shared" si="10"/>
        <v>0</v>
      </c>
      <c r="AJ20" s="14">
        <v>0</v>
      </c>
      <c r="AK20" s="14" t="s">
        <v>22</v>
      </c>
      <c r="AL20" s="15">
        <f t="shared" si="11"/>
        <v>0</v>
      </c>
      <c r="AM20" s="15">
        <f t="shared" si="12"/>
        <v>0</v>
      </c>
      <c r="AN20" s="16" t="str">
        <f t="shared" si="13"/>
        <v xml:space="preserve"> </v>
      </c>
      <c r="AO20" s="15">
        <f t="shared" si="14"/>
        <v>2.5</v>
      </c>
      <c r="AR20" s="17" t="s">
        <v>23</v>
      </c>
    </row>
    <row r="21" spans="2:44" ht="15.6">
      <c r="B21" s="28" t="s">
        <v>14</v>
      </c>
      <c r="C21" s="29" t="s">
        <v>14</v>
      </c>
      <c r="D21" s="7"/>
      <c r="E21" s="8" t="str">
        <f t="shared" si="0"/>
        <v xml:space="preserve"> </v>
      </c>
      <c r="F21" s="23"/>
      <c r="G21" s="76"/>
      <c r="H21" s="76"/>
      <c r="I21" s="35"/>
      <c r="J21" s="8" t="s">
        <v>14</v>
      </c>
      <c r="K21" s="9" t="str">
        <f t="shared" si="1"/>
        <v xml:space="preserve"> </v>
      </c>
      <c r="L21" s="10" t="str">
        <f t="shared" si="15"/>
        <v xml:space="preserve"> </v>
      </c>
      <c r="M21" s="11"/>
      <c r="N21" s="11" t="s">
        <v>15</v>
      </c>
      <c r="O21" s="12">
        <f t="shared" si="2"/>
        <v>0</v>
      </c>
      <c r="P21" s="13">
        <f t="shared" si="3"/>
        <v>0</v>
      </c>
      <c r="Q21" s="13" t="e">
        <f t="shared" si="4"/>
        <v>#DIV/0!</v>
      </c>
      <c r="R21" s="14">
        <v>3.5</v>
      </c>
      <c r="S21" s="14" t="s">
        <v>16</v>
      </c>
      <c r="T21" s="15">
        <f t="shared" si="5"/>
        <v>0</v>
      </c>
      <c r="U21" s="14">
        <v>3</v>
      </c>
      <c r="V21" s="14" t="s">
        <v>17</v>
      </c>
      <c r="W21" s="15">
        <f t="shared" si="6"/>
        <v>0</v>
      </c>
      <c r="X21" s="14">
        <v>2.5</v>
      </c>
      <c r="Y21" s="14" t="s">
        <v>18</v>
      </c>
      <c r="Z21" s="15">
        <f t="shared" si="7"/>
        <v>0</v>
      </c>
      <c r="AA21" s="14">
        <v>2</v>
      </c>
      <c r="AB21" s="14" t="s">
        <v>19</v>
      </c>
      <c r="AC21" s="15">
        <f t="shared" si="8"/>
        <v>0</v>
      </c>
      <c r="AD21" s="14">
        <v>1.5</v>
      </c>
      <c r="AE21" s="14" t="s">
        <v>20</v>
      </c>
      <c r="AF21" s="15">
        <f t="shared" si="9"/>
        <v>0</v>
      </c>
      <c r="AG21" s="14">
        <v>1</v>
      </c>
      <c r="AH21" s="14" t="s">
        <v>21</v>
      </c>
      <c r="AI21" s="15">
        <f t="shared" si="10"/>
        <v>0</v>
      </c>
      <c r="AJ21" s="14">
        <v>0</v>
      </c>
      <c r="AK21" s="14" t="s">
        <v>22</v>
      </c>
      <c r="AL21" s="15">
        <f t="shared" si="11"/>
        <v>0</v>
      </c>
      <c r="AM21" s="15">
        <f t="shared" si="12"/>
        <v>0</v>
      </c>
      <c r="AN21" s="16" t="str">
        <f t="shared" si="13"/>
        <v xml:space="preserve"> </v>
      </c>
      <c r="AO21" s="15">
        <f t="shared" si="14"/>
        <v>2.5</v>
      </c>
      <c r="AR21" s="17" t="s">
        <v>23</v>
      </c>
    </row>
    <row r="22" spans="2:44" ht="15.6">
      <c r="B22" s="5" t="s">
        <v>14</v>
      </c>
      <c r="C22" s="6" t="s">
        <v>14</v>
      </c>
      <c r="D22" s="7"/>
      <c r="E22" s="8" t="str">
        <f t="shared" si="0"/>
        <v xml:space="preserve"> </v>
      </c>
      <c r="F22" s="23"/>
      <c r="G22" s="76"/>
      <c r="H22" s="76"/>
      <c r="I22" s="35"/>
      <c r="J22" s="8" t="s">
        <v>14</v>
      </c>
      <c r="K22" s="9" t="str">
        <f t="shared" si="1"/>
        <v xml:space="preserve"> </v>
      </c>
      <c r="L22" s="10" t="str">
        <f t="shared" si="15"/>
        <v xml:space="preserve"> </v>
      </c>
      <c r="M22" s="11"/>
      <c r="N22" s="11" t="s">
        <v>15</v>
      </c>
      <c r="O22" s="12">
        <f t="shared" si="2"/>
        <v>0</v>
      </c>
      <c r="P22" s="13">
        <f t="shared" si="3"/>
        <v>0</v>
      </c>
      <c r="Q22" s="13" t="e">
        <f t="shared" si="4"/>
        <v>#DIV/0!</v>
      </c>
      <c r="R22" s="14">
        <v>3.5</v>
      </c>
      <c r="S22" s="14" t="s">
        <v>16</v>
      </c>
      <c r="T22" s="15">
        <f t="shared" si="5"/>
        <v>0</v>
      </c>
      <c r="U22" s="14">
        <v>3</v>
      </c>
      <c r="V22" s="14" t="s">
        <v>17</v>
      </c>
      <c r="W22" s="15">
        <f t="shared" si="6"/>
        <v>0</v>
      </c>
      <c r="X22" s="14">
        <v>2.5</v>
      </c>
      <c r="Y22" s="14" t="s">
        <v>18</v>
      </c>
      <c r="Z22" s="15">
        <f t="shared" si="7"/>
        <v>0</v>
      </c>
      <c r="AA22" s="14">
        <v>2</v>
      </c>
      <c r="AB22" s="14" t="s">
        <v>19</v>
      </c>
      <c r="AC22" s="15">
        <f t="shared" si="8"/>
        <v>0</v>
      </c>
      <c r="AD22" s="14">
        <v>1.5</v>
      </c>
      <c r="AE22" s="14" t="s">
        <v>20</v>
      </c>
      <c r="AF22" s="15">
        <f t="shared" si="9"/>
        <v>0</v>
      </c>
      <c r="AG22" s="14">
        <v>1</v>
      </c>
      <c r="AH22" s="14" t="s">
        <v>21</v>
      </c>
      <c r="AI22" s="15">
        <f t="shared" si="10"/>
        <v>0</v>
      </c>
      <c r="AJ22" s="14">
        <v>0</v>
      </c>
      <c r="AK22" s="14" t="s">
        <v>22</v>
      </c>
      <c r="AL22" s="15">
        <f t="shared" si="11"/>
        <v>0</v>
      </c>
      <c r="AM22" s="15">
        <f t="shared" si="12"/>
        <v>0</v>
      </c>
      <c r="AN22" s="16" t="str">
        <f t="shared" si="13"/>
        <v xml:space="preserve"> </v>
      </c>
      <c r="AO22" s="15">
        <f t="shared" si="14"/>
        <v>2.5</v>
      </c>
      <c r="AR22" s="17" t="s">
        <v>23</v>
      </c>
    </row>
    <row r="23" spans="2:44" ht="15.6">
      <c r="B23" s="5" t="s">
        <v>14</v>
      </c>
      <c r="C23" s="6" t="s">
        <v>14</v>
      </c>
      <c r="D23" s="7"/>
      <c r="E23" s="8" t="str">
        <f t="shared" si="0"/>
        <v xml:space="preserve"> </v>
      </c>
      <c r="F23" s="23"/>
      <c r="G23" s="76"/>
      <c r="H23" s="76"/>
      <c r="I23" s="35"/>
      <c r="J23" s="8" t="s">
        <v>14</v>
      </c>
      <c r="K23" s="9" t="str">
        <f t="shared" si="1"/>
        <v xml:space="preserve"> </v>
      </c>
      <c r="L23" s="10" t="str">
        <f t="shared" si="15"/>
        <v xml:space="preserve"> </v>
      </c>
      <c r="M23" s="11"/>
      <c r="N23" s="11" t="s">
        <v>15</v>
      </c>
      <c r="O23" s="12">
        <f t="shared" si="2"/>
        <v>0</v>
      </c>
      <c r="P23" s="13">
        <f t="shared" si="3"/>
        <v>0</v>
      </c>
      <c r="Q23" s="13" t="e">
        <f t="shared" si="4"/>
        <v>#DIV/0!</v>
      </c>
      <c r="R23" s="14">
        <v>3.5</v>
      </c>
      <c r="S23" s="14" t="s">
        <v>16</v>
      </c>
      <c r="T23" s="15">
        <f t="shared" si="5"/>
        <v>0</v>
      </c>
      <c r="U23" s="14">
        <v>3</v>
      </c>
      <c r="V23" s="14" t="s">
        <v>17</v>
      </c>
      <c r="W23" s="15">
        <f t="shared" si="6"/>
        <v>0</v>
      </c>
      <c r="X23" s="14">
        <v>2.5</v>
      </c>
      <c r="Y23" s="14" t="s">
        <v>18</v>
      </c>
      <c r="Z23" s="15">
        <f t="shared" si="7"/>
        <v>0</v>
      </c>
      <c r="AA23" s="14">
        <v>2</v>
      </c>
      <c r="AB23" s="14" t="s">
        <v>19</v>
      </c>
      <c r="AC23" s="15">
        <f t="shared" si="8"/>
        <v>0</v>
      </c>
      <c r="AD23" s="14">
        <v>1.5</v>
      </c>
      <c r="AE23" s="14" t="s">
        <v>20</v>
      </c>
      <c r="AF23" s="15">
        <f t="shared" si="9"/>
        <v>0</v>
      </c>
      <c r="AG23" s="14">
        <v>1</v>
      </c>
      <c r="AH23" s="14" t="s">
        <v>21</v>
      </c>
      <c r="AI23" s="15">
        <f t="shared" si="10"/>
        <v>0</v>
      </c>
      <c r="AJ23" s="14">
        <v>0</v>
      </c>
      <c r="AK23" s="14" t="s">
        <v>22</v>
      </c>
      <c r="AL23" s="15">
        <f t="shared" si="11"/>
        <v>0</v>
      </c>
      <c r="AM23" s="15">
        <f t="shared" si="12"/>
        <v>0</v>
      </c>
      <c r="AN23" s="16" t="str">
        <f t="shared" si="13"/>
        <v xml:space="preserve"> </v>
      </c>
      <c r="AO23" s="15">
        <f t="shared" si="14"/>
        <v>2.5</v>
      </c>
      <c r="AR23" s="17" t="s">
        <v>23</v>
      </c>
    </row>
    <row r="24" spans="2:44" ht="16.2" thickBot="1">
      <c r="B24" s="5" t="s">
        <v>14</v>
      </c>
      <c r="C24" s="6" t="s">
        <v>14</v>
      </c>
      <c r="D24" s="7"/>
      <c r="E24" s="8" t="str">
        <f t="shared" si="0"/>
        <v xml:space="preserve"> </v>
      </c>
      <c r="F24" s="24"/>
      <c r="G24" s="73"/>
      <c r="H24" s="74"/>
      <c r="I24" s="36"/>
      <c r="J24" s="25" t="s">
        <v>14</v>
      </c>
      <c r="K24" s="9" t="str">
        <f t="shared" si="1"/>
        <v xml:space="preserve"> </v>
      </c>
      <c r="L24" s="10" t="str">
        <f t="shared" si="15"/>
        <v xml:space="preserve"> </v>
      </c>
      <c r="M24" s="11"/>
      <c r="N24" s="11" t="s">
        <v>15</v>
      </c>
      <c r="O24" s="12">
        <f t="shared" si="2"/>
        <v>0</v>
      </c>
      <c r="P24" s="13">
        <f t="shared" si="3"/>
        <v>0</v>
      </c>
      <c r="Q24" s="13" t="e">
        <f t="shared" si="4"/>
        <v>#DIV/0!</v>
      </c>
      <c r="R24" s="14">
        <v>3.5</v>
      </c>
      <c r="S24" s="14" t="s">
        <v>16</v>
      </c>
      <c r="T24" s="15">
        <f t="shared" si="5"/>
        <v>0</v>
      </c>
      <c r="U24" s="14">
        <v>3</v>
      </c>
      <c r="V24" s="14" t="s">
        <v>17</v>
      </c>
      <c r="W24" s="15">
        <f t="shared" si="6"/>
        <v>0</v>
      </c>
      <c r="X24" s="14">
        <v>2.5</v>
      </c>
      <c r="Y24" s="14" t="s">
        <v>18</v>
      </c>
      <c r="Z24" s="15">
        <f t="shared" si="7"/>
        <v>0</v>
      </c>
      <c r="AA24" s="14">
        <v>2</v>
      </c>
      <c r="AB24" s="14" t="s">
        <v>19</v>
      </c>
      <c r="AC24" s="15">
        <f t="shared" si="8"/>
        <v>0</v>
      </c>
      <c r="AD24" s="14">
        <v>1.5</v>
      </c>
      <c r="AE24" s="14" t="s">
        <v>20</v>
      </c>
      <c r="AF24" s="15">
        <f t="shared" si="9"/>
        <v>0</v>
      </c>
      <c r="AG24" s="14">
        <v>1</v>
      </c>
      <c r="AH24" s="14" t="s">
        <v>21</v>
      </c>
      <c r="AI24" s="15">
        <f t="shared" si="10"/>
        <v>0</v>
      </c>
      <c r="AJ24" s="14">
        <v>0</v>
      </c>
      <c r="AK24" s="14" t="s">
        <v>22</v>
      </c>
      <c r="AL24" s="15">
        <f t="shared" si="11"/>
        <v>0</v>
      </c>
      <c r="AM24" s="15">
        <f t="shared" si="12"/>
        <v>0</v>
      </c>
      <c r="AN24" s="16" t="str">
        <f t="shared" si="13"/>
        <v xml:space="preserve"> </v>
      </c>
      <c r="AO24" s="15">
        <f t="shared" si="14"/>
        <v>2.5</v>
      </c>
      <c r="AR24" s="17" t="s">
        <v>23</v>
      </c>
    </row>
    <row r="25" spans="2:44">
      <c r="B25" s="75" t="s">
        <v>24</v>
      </c>
      <c r="C25" s="65"/>
      <c r="D25" s="19"/>
      <c r="E25" s="65" t="s">
        <v>24</v>
      </c>
      <c r="F25" s="65"/>
      <c r="G25" s="65"/>
      <c r="H25" s="54"/>
      <c r="I25" s="54"/>
      <c r="J25" s="65" t="s">
        <v>24</v>
      </c>
      <c r="K25" s="65"/>
      <c r="L25" s="66"/>
    </row>
    <row r="26" spans="2:44">
      <c r="B26" s="67" t="s">
        <v>29</v>
      </c>
      <c r="C26" s="68"/>
      <c r="D26" s="50"/>
      <c r="E26" s="56" t="s">
        <v>37</v>
      </c>
      <c r="F26" s="56"/>
      <c r="G26" s="56"/>
      <c r="H26" s="20"/>
      <c r="I26" s="20"/>
      <c r="J26" s="56" t="s">
        <v>31</v>
      </c>
      <c r="K26" s="56"/>
      <c r="L26" s="69"/>
    </row>
    <row r="27" spans="2:44">
      <c r="B27" s="21"/>
      <c r="C27" s="50"/>
      <c r="D27" s="50"/>
      <c r="E27" s="22"/>
      <c r="F27" s="22"/>
      <c r="G27" s="22"/>
      <c r="H27" s="50"/>
      <c r="I27" s="50"/>
      <c r="J27" s="50"/>
      <c r="K27" s="50"/>
      <c r="L27" s="51"/>
    </row>
    <row r="28" spans="2:44">
      <c r="B28" s="21"/>
      <c r="C28" s="50"/>
      <c r="D28" s="50"/>
      <c r="E28" s="22"/>
      <c r="F28" s="22"/>
      <c r="G28" s="22"/>
      <c r="H28" s="50"/>
      <c r="I28" s="50"/>
      <c r="J28" s="50"/>
      <c r="K28" s="50"/>
      <c r="L28" s="51"/>
    </row>
    <row r="29" spans="2:44">
      <c r="B29" s="55"/>
      <c r="C29" s="50"/>
      <c r="D29" s="50"/>
      <c r="E29" s="22"/>
      <c r="F29" s="22"/>
      <c r="G29" s="22"/>
      <c r="H29" s="50"/>
      <c r="I29" s="50"/>
      <c r="J29" s="50"/>
      <c r="K29" s="50"/>
      <c r="L29" s="51"/>
    </row>
    <row r="30" spans="2:44">
      <c r="B30" s="55"/>
      <c r="C30" s="50"/>
      <c r="D30" s="50"/>
      <c r="E30" s="70" t="s">
        <v>30</v>
      </c>
      <c r="F30" s="70"/>
      <c r="G30" s="70"/>
      <c r="H30" s="50"/>
      <c r="I30" s="50"/>
      <c r="J30" s="71" t="s">
        <v>14</v>
      </c>
      <c r="K30" s="71"/>
      <c r="L30" s="72"/>
    </row>
    <row r="31" spans="2:44">
      <c r="B31" s="55"/>
      <c r="C31" s="50"/>
      <c r="D31" s="50"/>
      <c r="E31" s="56" t="s">
        <v>42</v>
      </c>
      <c r="F31" s="56"/>
      <c r="G31" s="56"/>
      <c r="H31" s="50"/>
      <c r="I31" s="50"/>
      <c r="J31" s="57" t="s">
        <v>14</v>
      </c>
      <c r="K31" s="57"/>
      <c r="L31" s="58"/>
    </row>
    <row r="32" spans="2:44">
      <c r="B32" s="55"/>
      <c r="C32" s="50"/>
      <c r="D32" s="50"/>
      <c r="E32" s="49"/>
      <c r="F32" s="49"/>
      <c r="G32" s="49"/>
      <c r="H32" s="20"/>
      <c r="I32" s="20"/>
      <c r="J32" s="49"/>
      <c r="K32" s="49"/>
      <c r="L32" s="52"/>
    </row>
    <row r="33" spans="2:12">
      <c r="B33" s="48"/>
      <c r="C33" s="49"/>
      <c r="D33" s="20"/>
      <c r="E33" s="49"/>
      <c r="F33" s="49"/>
      <c r="G33" s="49"/>
      <c r="H33" s="20"/>
      <c r="I33" s="20"/>
      <c r="J33" s="49"/>
      <c r="K33" s="49"/>
      <c r="L33" s="52"/>
    </row>
    <row r="34" spans="2:12">
      <c r="B34" s="48"/>
      <c r="C34" s="49"/>
      <c r="D34" s="20"/>
      <c r="E34" s="49"/>
      <c r="F34" s="49"/>
      <c r="G34" s="49"/>
      <c r="H34" s="20"/>
      <c r="I34" s="20"/>
      <c r="J34" s="49"/>
      <c r="K34" s="49"/>
      <c r="L34" s="52"/>
    </row>
    <row r="35" spans="2:12" ht="14.25" customHeight="1">
      <c r="B35" s="59" t="s">
        <v>26</v>
      </c>
      <c r="C35" s="60"/>
      <c r="D35" s="60"/>
      <c r="E35" s="60"/>
      <c r="F35" s="60"/>
      <c r="G35" s="60"/>
      <c r="H35" s="60"/>
      <c r="I35" s="60"/>
      <c r="J35" s="60"/>
      <c r="K35" s="60"/>
      <c r="L35" s="61"/>
    </row>
    <row r="36" spans="2:12" ht="82.5" customHeight="1" thickBot="1">
      <c r="B36" s="62" t="s">
        <v>41</v>
      </c>
      <c r="C36" s="63"/>
      <c r="D36" s="63"/>
      <c r="E36" s="63"/>
      <c r="F36" s="63"/>
      <c r="G36" s="63"/>
      <c r="H36" s="63"/>
      <c r="I36" s="63"/>
      <c r="J36" s="63"/>
      <c r="K36" s="63"/>
      <c r="L36" s="64"/>
    </row>
  </sheetData>
  <mergeCells count="36">
    <mergeCell ref="G12:H12"/>
    <mergeCell ref="B1:L1"/>
    <mergeCell ref="B2:L2"/>
    <mergeCell ref="B3:L3"/>
    <mergeCell ref="B4:L4"/>
    <mergeCell ref="B5:L5"/>
    <mergeCell ref="B6:L6"/>
    <mergeCell ref="B7:L7"/>
    <mergeCell ref="B8:L8"/>
    <mergeCell ref="G9:H9"/>
    <mergeCell ref="G10:H10"/>
    <mergeCell ref="G11:H11"/>
    <mergeCell ref="G24:H24"/>
    <mergeCell ref="B25:C25"/>
    <mergeCell ref="E25:G25"/>
    <mergeCell ref="G23:H23"/>
    <mergeCell ref="G13:H13"/>
    <mergeCell ref="G14:H14"/>
    <mergeCell ref="G15:H15"/>
    <mergeCell ref="G16:H16"/>
    <mergeCell ref="G17:H17"/>
    <mergeCell ref="G18:H18"/>
    <mergeCell ref="G19:H19"/>
    <mergeCell ref="G20:H20"/>
    <mergeCell ref="G21:H21"/>
    <mergeCell ref="G22:H22"/>
    <mergeCell ref="E31:G31"/>
    <mergeCell ref="J31:L31"/>
    <mergeCell ref="B35:L35"/>
    <mergeCell ref="B36:L36"/>
    <mergeCell ref="J25:L25"/>
    <mergeCell ref="B26:C26"/>
    <mergeCell ref="E26:G26"/>
    <mergeCell ref="J26:L26"/>
    <mergeCell ref="E30:G30"/>
    <mergeCell ref="J30:L30"/>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dimension ref="B1:BA32"/>
  <sheetViews>
    <sheetView zoomScaleNormal="100" workbookViewId="0">
      <selection activeCell="J10" sqref="J10"/>
    </sheetView>
  </sheetViews>
  <sheetFormatPr defaultRowHeight="14.4"/>
  <cols>
    <col min="1" max="1" width="1" customWidth="1"/>
    <col min="2" max="2" width="12.88671875" customWidth="1"/>
    <col min="3" max="3" width="21.109375" customWidth="1"/>
    <col min="4" max="5" width="9" customWidth="1"/>
    <col min="6" max="6" width="11.109375" customWidth="1"/>
    <col min="7" max="7" width="25.88671875" customWidth="1"/>
    <col min="8" max="8" width="1.5546875" hidden="1" customWidth="1"/>
    <col min="9" max="9" width="17.109375" customWidth="1"/>
    <col min="10" max="10" width="11.88671875" customWidth="1"/>
    <col min="11" max="11" width="25.44140625" hidden="1" customWidth="1"/>
    <col min="12" max="12" width="22.88671875" customWidth="1"/>
    <col min="13" max="13" width="0" hidden="1" customWidth="1"/>
    <col min="14" max="39" width="9.109375" hidden="1" customWidth="1"/>
    <col min="40" max="40" width="12.5546875" hidden="1" customWidth="1"/>
    <col min="41" max="44" width="9.109375" hidden="1" customWidth="1"/>
    <col min="45" max="52" width="0" hidden="1" customWidth="1"/>
  </cols>
  <sheetData>
    <row r="1" spans="2:53" s="2" customFormat="1" ht="15.6">
      <c r="B1" s="78" t="s">
        <v>0</v>
      </c>
      <c r="C1" s="79"/>
      <c r="D1" s="79"/>
      <c r="E1" s="79"/>
      <c r="F1" s="79"/>
      <c r="G1" s="79"/>
      <c r="H1" s="79"/>
      <c r="I1" s="79"/>
      <c r="J1" s="79"/>
      <c r="K1" s="79"/>
      <c r="L1" s="80"/>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6">
      <c r="B2" s="81" t="s">
        <v>1</v>
      </c>
      <c r="C2" s="82"/>
      <c r="D2" s="82"/>
      <c r="E2" s="82"/>
      <c r="F2" s="82"/>
      <c r="G2" s="82"/>
      <c r="H2" s="82"/>
      <c r="I2" s="82"/>
      <c r="J2" s="82"/>
      <c r="K2" s="82"/>
      <c r="L2" s="83"/>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6">
      <c r="B3" s="81" t="s">
        <v>2</v>
      </c>
      <c r="C3" s="82"/>
      <c r="D3" s="82"/>
      <c r="E3" s="82"/>
      <c r="F3" s="82"/>
      <c r="G3" s="82"/>
      <c r="H3" s="82"/>
      <c r="I3" s="82"/>
      <c r="J3" s="82"/>
      <c r="K3" s="82"/>
      <c r="L3" s="8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6">
      <c r="B4" s="81" t="s">
        <v>32</v>
      </c>
      <c r="C4" s="82"/>
      <c r="D4" s="82"/>
      <c r="E4" s="82"/>
      <c r="F4" s="82"/>
      <c r="G4" s="82"/>
      <c r="H4" s="82"/>
      <c r="I4" s="82"/>
      <c r="J4" s="82"/>
      <c r="K4" s="82"/>
      <c r="L4" s="8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6">
      <c r="B5" s="84" t="s">
        <v>28</v>
      </c>
      <c r="C5" s="85"/>
      <c r="D5" s="85"/>
      <c r="E5" s="85"/>
      <c r="F5" s="85"/>
      <c r="G5" s="85"/>
      <c r="H5" s="85"/>
      <c r="I5" s="85"/>
      <c r="J5" s="85"/>
      <c r="K5" s="85"/>
      <c r="L5" s="86"/>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6">
      <c r="B6" s="84" t="s">
        <v>25</v>
      </c>
      <c r="C6" s="85"/>
      <c r="D6" s="85"/>
      <c r="E6" s="85"/>
      <c r="F6" s="85"/>
      <c r="G6" s="85"/>
      <c r="H6" s="85"/>
      <c r="I6" s="85"/>
      <c r="J6" s="85"/>
      <c r="K6" s="85"/>
      <c r="L6" s="86"/>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6">
      <c r="B7" s="87">
        <v>42763</v>
      </c>
      <c r="C7" s="88"/>
      <c r="D7" s="88"/>
      <c r="E7" s="88"/>
      <c r="F7" s="88"/>
      <c r="G7" s="88"/>
      <c r="H7" s="88"/>
      <c r="I7" s="88"/>
      <c r="J7" s="88"/>
      <c r="K7" s="88"/>
      <c r="L7" s="89"/>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6.2" thickBot="1">
      <c r="B8" s="84" t="s">
        <v>43</v>
      </c>
      <c r="C8" s="85"/>
      <c r="D8" s="85"/>
      <c r="E8" s="85"/>
      <c r="F8" s="85"/>
      <c r="G8" s="85"/>
      <c r="H8" s="85"/>
      <c r="I8" s="85"/>
      <c r="J8" s="85"/>
      <c r="K8" s="85"/>
      <c r="L8" s="86"/>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40.200000000000003" thickBot="1">
      <c r="B9" s="45" t="s">
        <v>4</v>
      </c>
      <c r="C9" s="45" t="s">
        <v>5</v>
      </c>
      <c r="D9" s="45" t="s">
        <v>6</v>
      </c>
      <c r="E9" s="45" t="s">
        <v>7</v>
      </c>
      <c r="F9" s="45" t="s">
        <v>8</v>
      </c>
      <c r="G9" s="90" t="s">
        <v>9</v>
      </c>
      <c r="H9" s="91"/>
      <c r="I9" s="45" t="s">
        <v>27</v>
      </c>
      <c r="J9" s="45" t="s">
        <v>10</v>
      </c>
      <c r="K9" s="45" t="s">
        <v>11</v>
      </c>
      <c r="L9" s="27" t="s">
        <v>12</v>
      </c>
      <c r="M9" s="4"/>
      <c r="N9" s="4"/>
      <c r="O9" s="4"/>
      <c r="P9" s="4"/>
      <c r="Q9" s="4"/>
      <c r="R9" s="4"/>
      <c r="S9" s="4"/>
      <c r="T9" s="4"/>
      <c r="U9" s="4"/>
      <c r="V9" s="4"/>
      <c r="W9" s="4"/>
      <c r="X9" s="4"/>
      <c r="Y9" s="4"/>
      <c r="Z9" s="4"/>
      <c r="AA9" s="4"/>
      <c r="AB9" s="4"/>
      <c r="AC9" s="4"/>
      <c r="AD9" s="4"/>
      <c r="AE9" s="4"/>
      <c r="AF9" s="4"/>
      <c r="AG9" s="4"/>
      <c r="AH9" s="4"/>
      <c r="AI9" s="4"/>
      <c r="AJ9" s="4"/>
      <c r="AK9" s="4"/>
      <c r="AL9" s="4"/>
      <c r="AM9" s="4" t="s">
        <v>13</v>
      </c>
      <c r="AN9" s="4"/>
      <c r="AO9" s="4"/>
      <c r="AP9" s="4"/>
      <c r="AQ9" s="3"/>
      <c r="AR9" s="3"/>
      <c r="AS9" s="3"/>
      <c r="AT9" s="1"/>
      <c r="AU9" s="1"/>
      <c r="AV9" s="1"/>
      <c r="AW9" s="1"/>
      <c r="AX9" s="1"/>
      <c r="AY9" s="1"/>
      <c r="AZ9" s="1"/>
      <c r="BA9" s="1"/>
    </row>
    <row r="10" spans="2:53" ht="15.6">
      <c r="B10" s="28" t="s">
        <v>49</v>
      </c>
      <c r="C10" s="44" t="s">
        <v>50</v>
      </c>
      <c r="D10" s="30">
        <v>75</v>
      </c>
      <c r="E10" s="31">
        <f t="shared" ref="E10:E20" si="0">IF(J10=" "," ",P10)</f>
        <v>90</v>
      </c>
      <c r="F10" s="32">
        <v>250</v>
      </c>
      <c r="G10" s="77" t="s">
        <v>39</v>
      </c>
      <c r="H10" s="77"/>
      <c r="I10" s="47"/>
      <c r="J10" s="31" t="s">
        <v>52</v>
      </c>
      <c r="K10" s="9" t="str">
        <f t="shared" ref="K10:K20" si="1">IF(D10=0," ",IF(J10=0," ",IF(J10="GR",AR10,AN10)))</f>
        <v>GİREMEZ(AKTS)</v>
      </c>
      <c r="L10" s="10">
        <v>3.33</v>
      </c>
      <c r="M10" s="11"/>
      <c r="N10" s="11" t="s">
        <v>15</v>
      </c>
      <c r="O10" s="12">
        <f t="shared" ref="O10:O20" si="2">IF(J10&lt;90,0,IF(J10&lt;=100,4,0))</f>
        <v>0</v>
      </c>
      <c r="P10" s="13">
        <f t="shared" ref="P10:P20" si="3">IF(J10=" ",D10,(D10+15))</f>
        <v>90</v>
      </c>
      <c r="Q10" s="13">
        <f t="shared" ref="Q10:Q20" si="4">IF(J10="BAŞARILI",(F10/P10),IF(J10&gt;0,(((AM10*15)+F10)/P10),F10))</f>
        <v>2.7777777777777777</v>
      </c>
      <c r="R10" s="14">
        <v>3.5</v>
      </c>
      <c r="S10" s="14" t="s">
        <v>16</v>
      </c>
      <c r="T10" s="15">
        <f t="shared" ref="T10:T20" si="5">IF(J10&lt;85,0,IF(J10&lt;=89,3.5,0))</f>
        <v>0</v>
      </c>
      <c r="U10" s="14">
        <v>3</v>
      </c>
      <c r="V10" s="14" t="s">
        <v>17</v>
      </c>
      <c r="W10" s="15">
        <f t="shared" ref="W10:W20" si="6">IF(J10&lt;80,0,IF(J10&lt;=84,3,0))</f>
        <v>0</v>
      </c>
      <c r="X10" s="14">
        <v>2.5</v>
      </c>
      <c r="Y10" s="14" t="s">
        <v>18</v>
      </c>
      <c r="Z10" s="15">
        <f t="shared" ref="Z10:Z20" si="7">IF(J10&lt;75,0,IF(J10&lt;=79,2.5,0))</f>
        <v>0</v>
      </c>
      <c r="AA10" s="14">
        <v>2</v>
      </c>
      <c r="AB10" s="14" t="s">
        <v>19</v>
      </c>
      <c r="AC10" s="15">
        <f t="shared" ref="AC10:AC20" si="8">IF(J10&lt;65,0,IF(J10&lt;=74,2,0))</f>
        <v>0</v>
      </c>
      <c r="AD10" s="14">
        <v>1.5</v>
      </c>
      <c r="AE10" s="14" t="s">
        <v>20</v>
      </c>
      <c r="AF10" s="15">
        <f t="shared" ref="AF10:AF20" si="9">IF(J10&lt;58,0,IF(J10&lt;=64,1.5,0))</f>
        <v>0</v>
      </c>
      <c r="AG10" s="14">
        <v>1</v>
      </c>
      <c r="AH10" s="14" t="s">
        <v>21</v>
      </c>
      <c r="AI10" s="15">
        <f t="shared" ref="AI10:AI20" si="10">IF(J10&lt;50,0,IF(J10&lt;=57,1,0))</f>
        <v>0</v>
      </c>
      <c r="AJ10" s="14">
        <v>0</v>
      </c>
      <c r="AK10" s="14" t="s">
        <v>22</v>
      </c>
      <c r="AL10" s="15">
        <f t="shared" ref="AL10:AL20" si="11">IF(J10&lt;0,0,IF(J10&lt;=49,0,0))</f>
        <v>0</v>
      </c>
      <c r="AM10" s="15">
        <f t="shared" ref="AM10:AM20" si="12">SUM(T10,W10,Z10,AC10,AF10,AI10,AL10,O10)</f>
        <v>0</v>
      </c>
      <c r="AN10" s="16" t="str">
        <f t="shared" ref="AN10:AN20" si="13">IF(J10=" "," ",IF(AM10&lt;2,"GİREMEZ(AKTS)",IF(P10&lt;89,"GİREMEZ(AKTS)",IF(Q10&gt;=AO10,"YETERLİ","GİREMEZ(ORTALAMA)"))))</f>
        <v>GİREMEZ(AKTS)</v>
      </c>
      <c r="AO10" s="15">
        <f t="shared" ref="AO10:AO20" si="14">IF(LEFT(B10,1)="0",2,2.5)</f>
        <v>2.5</v>
      </c>
      <c r="AR10" s="17" t="s">
        <v>23</v>
      </c>
    </row>
    <row r="11" spans="2:53" ht="15.6">
      <c r="B11" s="28" t="s">
        <v>14</v>
      </c>
      <c r="C11" s="29" t="s">
        <v>14</v>
      </c>
      <c r="D11" s="30"/>
      <c r="E11" s="31" t="str">
        <f t="shared" si="0"/>
        <v xml:space="preserve"> </v>
      </c>
      <c r="F11" s="32"/>
      <c r="G11" s="76"/>
      <c r="H11" s="76"/>
      <c r="I11" s="47"/>
      <c r="J11" s="31" t="s">
        <v>14</v>
      </c>
      <c r="K11" s="9" t="str">
        <f t="shared" si="1"/>
        <v xml:space="preserve"> </v>
      </c>
      <c r="L11" s="10" t="str">
        <f t="shared" ref="L11:L20" si="15">IF(D11=0," ",IF(J11=0," ",Q11))</f>
        <v xml:space="preserve"> </v>
      </c>
      <c r="M11" s="11"/>
      <c r="N11" s="11" t="s">
        <v>15</v>
      </c>
      <c r="O11" s="12">
        <f t="shared" si="2"/>
        <v>0</v>
      </c>
      <c r="P11" s="13">
        <f t="shared" si="3"/>
        <v>0</v>
      </c>
      <c r="Q11" s="13" t="e">
        <f t="shared" si="4"/>
        <v>#DIV/0!</v>
      </c>
      <c r="R11" s="14">
        <v>3.5</v>
      </c>
      <c r="S11" s="14" t="s">
        <v>16</v>
      </c>
      <c r="T11" s="15">
        <f t="shared" si="5"/>
        <v>0</v>
      </c>
      <c r="U11" s="14">
        <v>3</v>
      </c>
      <c r="V11" s="14" t="s">
        <v>17</v>
      </c>
      <c r="W11" s="15">
        <f t="shared" si="6"/>
        <v>0</v>
      </c>
      <c r="X11" s="14">
        <v>2.5</v>
      </c>
      <c r="Y11" s="14" t="s">
        <v>18</v>
      </c>
      <c r="Z11" s="15">
        <f t="shared" si="7"/>
        <v>0</v>
      </c>
      <c r="AA11" s="14">
        <v>2</v>
      </c>
      <c r="AB11" s="14" t="s">
        <v>19</v>
      </c>
      <c r="AC11" s="15">
        <f t="shared" si="8"/>
        <v>0</v>
      </c>
      <c r="AD11" s="14">
        <v>1.5</v>
      </c>
      <c r="AE11" s="14" t="s">
        <v>20</v>
      </c>
      <c r="AF11" s="15">
        <f t="shared" si="9"/>
        <v>0</v>
      </c>
      <c r="AG11" s="14">
        <v>1</v>
      </c>
      <c r="AH11" s="14" t="s">
        <v>21</v>
      </c>
      <c r="AI11" s="15">
        <f t="shared" si="10"/>
        <v>0</v>
      </c>
      <c r="AJ11" s="14">
        <v>0</v>
      </c>
      <c r="AK11" s="14" t="s">
        <v>22</v>
      </c>
      <c r="AL11" s="15">
        <f t="shared" si="11"/>
        <v>0</v>
      </c>
      <c r="AM11" s="15">
        <f t="shared" si="12"/>
        <v>0</v>
      </c>
      <c r="AN11" s="16" t="str">
        <f t="shared" si="13"/>
        <v xml:space="preserve"> </v>
      </c>
      <c r="AO11" s="15">
        <f t="shared" si="14"/>
        <v>2.5</v>
      </c>
      <c r="AR11" s="17" t="s">
        <v>23</v>
      </c>
    </row>
    <row r="12" spans="2:53" ht="15.6">
      <c r="B12" s="28" t="s">
        <v>14</v>
      </c>
      <c r="C12" s="29" t="s">
        <v>14</v>
      </c>
      <c r="D12" s="30"/>
      <c r="E12" s="31" t="str">
        <f t="shared" si="0"/>
        <v xml:space="preserve"> </v>
      </c>
      <c r="F12" s="32"/>
      <c r="G12" s="76"/>
      <c r="H12" s="76"/>
      <c r="I12" s="47"/>
      <c r="J12" s="31" t="s">
        <v>14</v>
      </c>
      <c r="K12" s="9" t="str">
        <f t="shared" si="1"/>
        <v xml:space="preserve"> </v>
      </c>
      <c r="L12" s="10" t="str">
        <f t="shared" si="15"/>
        <v xml:space="preserve"> </v>
      </c>
      <c r="M12" s="11"/>
      <c r="N12" s="11" t="s">
        <v>15</v>
      </c>
      <c r="O12" s="12">
        <f t="shared" si="2"/>
        <v>0</v>
      </c>
      <c r="P12" s="13">
        <f t="shared" si="3"/>
        <v>0</v>
      </c>
      <c r="Q12" s="13" t="e">
        <f t="shared" si="4"/>
        <v>#DIV/0!</v>
      </c>
      <c r="R12" s="14">
        <v>3.5</v>
      </c>
      <c r="S12" s="14" t="s">
        <v>16</v>
      </c>
      <c r="T12" s="15">
        <f t="shared" si="5"/>
        <v>0</v>
      </c>
      <c r="U12" s="14">
        <v>3</v>
      </c>
      <c r="V12" s="14" t="s">
        <v>17</v>
      </c>
      <c r="W12" s="15">
        <f t="shared" si="6"/>
        <v>0</v>
      </c>
      <c r="X12" s="14">
        <v>2.5</v>
      </c>
      <c r="Y12" s="14" t="s">
        <v>18</v>
      </c>
      <c r="Z12" s="15">
        <f t="shared" si="7"/>
        <v>0</v>
      </c>
      <c r="AA12" s="14">
        <v>2</v>
      </c>
      <c r="AB12" s="14" t="s">
        <v>19</v>
      </c>
      <c r="AC12" s="15">
        <f t="shared" si="8"/>
        <v>0</v>
      </c>
      <c r="AD12" s="14">
        <v>1.5</v>
      </c>
      <c r="AE12" s="14" t="s">
        <v>20</v>
      </c>
      <c r="AF12" s="15">
        <f t="shared" si="9"/>
        <v>0</v>
      </c>
      <c r="AG12" s="14">
        <v>1</v>
      </c>
      <c r="AH12" s="14" t="s">
        <v>21</v>
      </c>
      <c r="AI12" s="15">
        <f t="shared" si="10"/>
        <v>0</v>
      </c>
      <c r="AJ12" s="14">
        <v>0</v>
      </c>
      <c r="AK12" s="14" t="s">
        <v>22</v>
      </c>
      <c r="AL12" s="15">
        <f t="shared" si="11"/>
        <v>0</v>
      </c>
      <c r="AM12" s="15">
        <f t="shared" si="12"/>
        <v>0</v>
      </c>
      <c r="AN12" s="16" t="str">
        <f t="shared" si="13"/>
        <v xml:space="preserve"> </v>
      </c>
      <c r="AO12" s="15">
        <f t="shared" si="14"/>
        <v>2.5</v>
      </c>
      <c r="AR12" s="17" t="s">
        <v>23</v>
      </c>
    </row>
    <row r="13" spans="2:53" ht="15.6">
      <c r="B13" s="28" t="s">
        <v>14</v>
      </c>
      <c r="C13" s="29" t="s">
        <v>14</v>
      </c>
      <c r="D13" s="30"/>
      <c r="E13" s="31" t="str">
        <f t="shared" si="0"/>
        <v xml:space="preserve"> </v>
      </c>
      <c r="F13" s="32"/>
      <c r="G13" s="76"/>
      <c r="H13" s="76"/>
      <c r="I13" s="47"/>
      <c r="J13" s="31" t="s">
        <v>14</v>
      </c>
      <c r="K13" s="9" t="str">
        <f t="shared" si="1"/>
        <v xml:space="preserve"> </v>
      </c>
      <c r="L13" s="10" t="str">
        <f t="shared" si="15"/>
        <v xml:space="preserve"> </v>
      </c>
      <c r="M13" s="11"/>
      <c r="N13" s="11" t="s">
        <v>15</v>
      </c>
      <c r="O13" s="12">
        <f t="shared" si="2"/>
        <v>0</v>
      </c>
      <c r="P13" s="13">
        <f t="shared" si="3"/>
        <v>0</v>
      </c>
      <c r="Q13" s="13" t="e">
        <f t="shared" si="4"/>
        <v>#DIV/0!</v>
      </c>
      <c r="R13" s="14">
        <v>3.5</v>
      </c>
      <c r="S13" s="14" t="s">
        <v>16</v>
      </c>
      <c r="T13" s="15">
        <f t="shared" si="5"/>
        <v>0</v>
      </c>
      <c r="U13" s="14">
        <v>3</v>
      </c>
      <c r="V13" s="14" t="s">
        <v>17</v>
      </c>
      <c r="W13" s="15">
        <f t="shared" si="6"/>
        <v>0</v>
      </c>
      <c r="X13" s="14">
        <v>2.5</v>
      </c>
      <c r="Y13" s="14" t="s">
        <v>18</v>
      </c>
      <c r="Z13" s="15">
        <f t="shared" si="7"/>
        <v>0</v>
      </c>
      <c r="AA13" s="14">
        <v>2</v>
      </c>
      <c r="AB13" s="14" t="s">
        <v>19</v>
      </c>
      <c r="AC13" s="15">
        <f t="shared" si="8"/>
        <v>0</v>
      </c>
      <c r="AD13" s="14">
        <v>1.5</v>
      </c>
      <c r="AE13" s="14" t="s">
        <v>20</v>
      </c>
      <c r="AF13" s="15">
        <f t="shared" si="9"/>
        <v>0</v>
      </c>
      <c r="AG13" s="14">
        <v>1</v>
      </c>
      <c r="AH13" s="14" t="s">
        <v>21</v>
      </c>
      <c r="AI13" s="15">
        <f t="shared" si="10"/>
        <v>0</v>
      </c>
      <c r="AJ13" s="14">
        <v>0</v>
      </c>
      <c r="AK13" s="14" t="s">
        <v>22</v>
      </c>
      <c r="AL13" s="15">
        <f t="shared" si="11"/>
        <v>0</v>
      </c>
      <c r="AM13" s="15">
        <f t="shared" si="12"/>
        <v>0</v>
      </c>
      <c r="AN13" s="16" t="str">
        <f t="shared" si="13"/>
        <v xml:space="preserve"> </v>
      </c>
      <c r="AO13" s="15">
        <f t="shared" si="14"/>
        <v>2.5</v>
      </c>
      <c r="AR13" s="17" t="s">
        <v>23</v>
      </c>
    </row>
    <row r="14" spans="2:53" ht="15.6">
      <c r="B14" s="28" t="s">
        <v>14</v>
      </c>
      <c r="C14" s="29" t="s">
        <v>14</v>
      </c>
      <c r="D14" s="30"/>
      <c r="E14" s="31" t="str">
        <f t="shared" si="0"/>
        <v xml:space="preserve"> </v>
      </c>
      <c r="F14" s="32"/>
      <c r="G14" s="76"/>
      <c r="H14" s="76"/>
      <c r="I14" s="47"/>
      <c r="J14" s="31" t="s">
        <v>14</v>
      </c>
      <c r="K14" s="9" t="str">
        <f t="shared" si="1"/>
        <v xml:space="preserve"> </v>
      </c>
      <c r="L14" s="10" t="str">
        <f t="shared" si="15"/>
        <v xml:space="preserve"> </v>
      </c>
      <c r="M14" s="11"/>
      <c r="N14" s="11" t="s">
        <v>15</v>
      </c>
      <c r="O14" s="12">
        <f t="shared" si="2"/>
        <v>0</v>
      </c>
      <c r="P14" s="13">
        <f t="shared" si="3"/>
        <v>0</v>
      </c>
      <c r="Q14" s="13" t="e">
        <f t="shared" si="4"/>
        <v>#DIV/0!</v>
      </c>
      <c r="R14" s="14">
        <v>3.5</v>
      </c>
      <c r="S14" s="14" t="s">
        <v>16</v>
      </c>
      <c r="T14" s="15">
        <f t="shared" si="5"/>
        <v>0</v>
      </c>
      <c r="U14" s="14">
        <v>3</v>
      </c>
      <c r="V14" s="14" t="s">
        <v>17</v>
      </c>
      <c r="W14" s="15">
        <f t="shared" si="6"/>
        <v>0</v>
      </c>
      <c r="X14" s="14">
        <v>2.5</v>
      </c>
      <c r="Y14" s="14" t="s">
        <v>18</v>
      </c>
      <c r="Z14" s="15">
        <f t="shared" si="7"/>
        <v>0</v>
      </c>
      <c r="AA14" s="14">
        <v>2</v>
      </c>
      <c r="AB14" s="14" t="s">
        <v>19</v>
      </c>
      <c r="AC14" s="15">
        <f t="shared" si="8"/>
        <v>0</v>
      </c>
      <c r="AD14" s="14">
        <v>1.5</v>
      </c>
      <c r="AE14" s="14" t="s">
        <v>20</v>
      </c>
      <c r="AF14" s="15">
        <f t="shared" si="9"/>
        <v>0</v>
      </c>
      <c r="AG14" s="14">
        <v>1</v>
      </c>
      <c r="AH14" s="14" t="s">
        <v>21</v>
      </c>
      <c r="AI14" s="15">
        <f t="shared" si="10"/>
        <v>0</v>
      </c>
      <c r="AJ14" s="14">
        <v>0</v>
      </c>
      <c r="AK14" s="14" t="s">
        <v>22</v>
      </c>
      <c r="AL14" s="15">
        <f t="shared" si="11"/>
        <v>0</v>
      </c>
      <c r="AM14" s="15">
        <f t="shared" si="12"/>
        <v>0</v>
      </c>
      <c r="AN14" s="16" t="str">
        <f t="shared" si="13"/>
        <v xml:space="preserve"> </v>
      </c>
      <c r="AO14" s="15">
        <f t="shared" si="14"/>
        <v>2.5</v>
      </c>
      <c r="AR14" s="17" t="s">
        <v>23</v>
      </c>
    </row>
    <row r="15" spans="2:53" ht="15.6">
      <c r="B15" s="28" t="s">
        <v>14</v>
      </c>
      <c r="C15" s="29" t="s">
        <v>14</v>
      </c>
      <c r="D15" s="7"/>
      <c r="E15" s="8" t="str">
        <f t="shared" si="0"/>
        <v xml:space="preserve"> </v>
      </c>
      <c r="F15" s="23"/>
      <c r="G15" s="76"/>
      <c r="H15" s="76"/>
      <c r="I15" s="47" t="s">
        <v>14</v>
      </c>
      <c r="J15" s="31" t="s">
        <v>14</v>
      </c>
      <c r="K15" s="9" t="str">
        <f t="shared" si="1"/>
        <v xml:space="preserve"> </v>
      </c>
      <c r="L15" s="10" t="str">
        <f t="shared" si="15"/>
        <v xml:space="preserve"> </v>
      </c>
      <c r="M15" s="11"/>
      <c r="N15" s="11" t="s">
        <v>15</v>
      </c>
      <c r="O15" s="12">
        <f t="shared" si="2"/>
        <v>0</v>
      </c>
      <c r="P15" s="13">
        <f t="shared" si="3"/>
        <v>0</v>
      </c>
      <c r="Q15" s="13" t="e">
        <f t="shared" si="4"/>
        <v>#DIV/0!</v>
      </c>
      <c r="R15" s="14">
        <v>3.5</v>
      </c>
      <c r="S15" s="14" t="s">
        <v>16</v>
      </c>
      <c r="T15" s="15">
        <f t="shared" si="5"/>
        <v>0</v>
      </c>
      <c r="U15" s="14">
        <v>3</v>
      </c>
      <c r="V15" s="14" t="s">
        <v>17</v>
      </c>
      <c r="W15" s="15">
        <f t="shared" si="6"/>
        <v>0</v>
      </c>
      <c r="X15" s="14">
        <v>2.5</v>
      </c>
      <c r="Y15" s="14" t="s">
        <v>18</v>
      </c>
      <c r="Z15" s="15">
        <f t="shared" si="7"/>
        <v>0</v>
      </c>
      <c r="AA15" s="14">
        <v>2</v>
      </c>
      <c r="AB15" s="14" t="s">
        <v>19</v>
      </c>
      <c r="AC15" s="15">
        <f t="shared" si="8"/>
        <v>0</v>
      </c>
      <c r="AD15" s="14">
        <v>1.5</v>
      </c>
      <c r="AE15" s="14" t="s">
        <v>20</v>
      </c>
      <c r="AF15" s="15">
        <f t="shared" si="9"/>
        <v>0</v>
      </c>
      <c r="AG15" s="14">
        <v>1</v>
      </c>
      <c r="AH15" s="14" t="s">
        <v>21</v>
      </c>
      <c r="AI15" s="15">
        <f t="shared" si="10"/>
        <v>0</v>
      </c>
      <c r="AJ15" s="14">
        <v>0</v>
      </c>
      <c r="AK15" s="14" t="s">
        <v>22</v>
      </c>
      <c r="AL15" s="15">
        <f t="shared" si="11"/>
        <v>0</v>
      </c>
      <c r="AM15" s="15">
        <f t="shared" si="12"/>
        <v>0</v>
      </c>
      <c r="AN15" s="16" t="str">
        <f t="shared" si="13"/>
        <v xml:space="preserve"> </v>
      </c>
      <c r="AO15" s="15">
        <f t="shared" si="14"/>
        <v>2.5</v>
      </c>
      <c r="AR15" s="17" t="s">
        <v>23</v>
      </c>
    </row>
    <row r="16" spans="2:53" ht="15.6">
      <c r="B16" s="28" t="s">
        <v>14</v>
      </c>
      <c r="C16" s="29" t="s">
        <v>14</v>
      </c>
      <c r="D16" s="7"/>
      <c r="E16" s="8" t="str">
        <f t="shared" si="0"/>
        <v xml:space="preserve"> </v>
      </c>
      <c r="F16" s="23"/>
      <c r="G16" s="76"/>
      <c r="H16" s="76"/>
      <c r="I16" s="47"/>
      <c r="J16" s="31" t="s">
        <v>14</v>
      </c>
      <c r="K16" s="9" t="str">
        <f t="shared" si="1"/>
        <v xml:space="preserve"> </v>
      </c>
      <c r="L16" s="10" t="str">
        <f t="shared" si="15"/>
        <v xml:space="preserve"> </v>
      </c>
      <c r="M16" s="11"/>
      <c r="N16" s="11" t="s">
        <v>15</v>
      </c>
      <c r="O16" s="12">
        <f t="shared" si="2"/>
        <v>0</v>
      </c>
      <c r="P16" s="13">
        <f t="shared" si="3"/>
        <v>0</v>
      </c>
      <c r="Q16" s="13" t="e">
        <f t="shared" si="4"/>
        <v>#DIV/0!</v>
      </c>
      <c r="R16" s="14">
        <v>3.5</v>
      </c>
      <c r="S16" s="14" t="s">
        <v>16</v>
      </c>
      <c r="T16" s="15">
        <f t="shared" si="5"/>
        <v>0</v>
      </c>
      <c r="U16" s="14">
        <v>3</v>
      </c>
      <c r="V16" s="14" t="s">
        <v>17</v>
      </c>
      <c r="W16" s="15">
        <f t="shared" si="6"/>
        <v>0</v>
      </c>
      <c r="X16" s="14">
        <v>2.5</v>
      </c>
      <c r="Y16" s="14" t="s">
        <v>18</v>
      </c>
      <c r="Z16" s="15">
        <f t="shared" si="7"/>
        <v>0</v>
      </c>
      <c r="AA16" s="14">
        <v>2</v>
      </c>
      <c r="AB16" s="14" t="s">
        <v>19</v>
      </c>
      <c r="AC16" s="15">
        <f t="shared" si="8"/>
        <v>0</v>
      </c>
      <c r="AD16" s="14">
        <v>1.5</v>
      </c>
      <c r="AE16" s="14" t="s">
        <v>20</v>
      </c>
      <c r="AF16" s="15">
        <f t="shared" si="9"/>
        <v>0</v>
      </c>
      <c r="AG16" s="14">
        <v>1</v>
      </c>
      <c r="AH16" s="14" t="s">
        <v>21</v>
      </c>
      <c r="AI16" s="15">
        <f t="shared" si="10"/>
        <v>0</v>
      </c>
      <c r="AJ16" s="14">
        <v>0</v>
      </c>
      <c r="AK16" s="14" t="s">
        <v>22</v>
      </c>
      <c r="AL16" s="15">
        <f t="shared" si="11"/>
        <v>0</v>
      </c>
      <c r="AM16" s="15">
        <f t="shared" si="12"/>
        <v>0</v>
      </c>
      <c r="AN16" s="16" t="str">
        <f t="shared" si="13"/>
        <v xml:space="preserve"> </v>
      </c>
      <c r="AO16" s="15">
        <f t="shared" si="14"/>
        <v>2.5</v>
      </c>
      <c r="AR16" s="17" t="s">
        <v>23</v>
      </c>
    </row>
    <row r="17" spans="2:44" ht="15.6">
      <c r="B17" s="28" t="s">
        <v>14</v>
      </c>
      <c r="C17" s="29" t="s">
        <v>14</v>
      </c>
      <c r="D17" s="7"/>
      <c r="E17" s="8" t="str">
        <f t="shared" si="0"/>
        <v xml:space="preserve"> </v>
      </c>
      <c r="F17" s="23"/>
      <c r="G17" s="76"/>
      <c r="H17" s="76"/>
      <c r="I17" s="47"/>
      <c r="J17" s="8" t="s">
        <v>14</v>
      </c>
      <c r="K17" s="9" t="str">
        <f t="shared" si="1"/>
        <v xml:space="preserve"> </v>
      </c>
      <c r="L17" s="10" t="str">
        <f t="shared" si="15"/>
        <v xml:space="preserve"> </v>
      </c>
      <c r="M17" s="11"/>
      <c r="N17" s="11" t="s">
        <v>15</v>
      </c>
      <c r="O17" s="12">
        <f t="shared" si="2"/>
        <v>0</v>
      </c>
      <c r="P17" s="13">
        <f t="shared" si="3"/>
        <v>0</v>
      </c>
      <c r="Q17" s="13" t="e">
        <f t="shared" si="4"/>
        <v>#DIV/0!</v>
      </c>
      <c r="R17" s="14">
        <v>3.5</v>
      </c>
      <c r="S17" s="14" t="s">
        <v>16</v>
      </c>
      <c r="T17" s="15">
        <f t="shared" si="5"/>
        <v>0</v>
      </c>
      <c r="U17" s="14">
        <v>3</v>
      </c>
      <c r="V17" s="14" t="s">
        <v>17</v>
      </c>
      <c r="W17" s="15">
        <f t="shared" si="6"/>
        <v>0</v>
      </c>
      <c r="X17" s="14">
        <v>2.5</v>
      </c>
      <c r="Y17" s="14" t="s">
        <v>18</v>
      </c>
      <c r="Z17" s="15">
        <f t="shared" si="7"/>
        <v>0</v>
      </c>
      <c r="AA17" s="14">
        <v>2</v>
      </c>
      <c r="AB17" s="14" t="s">
        <v>19</v>
      </c>
      <c r="AC17" s="15">
        <f t="shared" si="8"/>
        <v>0</v>
      </c>
      <c r="AD17" s="14">
        <v>1.5</v>
      </c>
      <c r="AE17" s="14" t="s">
        <v>20</v>
      </c>
      <c r="AF17" s="15">
        <f t="shared" si="9"/>
        <v>0</v>
      </c>
      <c r="AG17" s="14">
        <v>1</v>
      </c>
      <c r="AH17" s="14" t="s">
        <v>21</v>
      </c>
      <c r="AI17" s="15">
        <f t="shared" si="10"/>
        <v>0</v>
      </c>
      <c r="AJ17" s="14">
        <v>0</v>
      </c>
      <c r="AK17" s="14" t="s">
        <v>22</v>
      </c>
      <c r="AL17" s="15">
        <f t="shared" si="11"/>
        <v>0</v>
      </c>
      <c r="AM17" s="15">
        <f t="shared" si="12"/>
        <v>0</v>
      </c>
      <c r="AN17" s="16" t="str">
        <f t="shared" si="13"/>
        <v xml:space="preserve"> </v>
      </c>
      <c r="AO17" s="15">
        <f t="shared" si="14"/>
        <v>2.5</v>
      </c>
      <c r="AR17" s="17" t="s">
        <v>23</v>
      </c>
    </row>
    <row r="18" spans="2:44" ht="15.6">
      <c r="B18" s="5" t="s">
        <v>14</v>
      </c>
      <c r="C18" s="6" t="s">
        <v>14</v>
      </c>
      <c r="D18" s="7"/>
      <c r="E18" s="8" t="str">
        <f t="shared" si="0"/>
        <v xml:space="preserve"> </v>
      </c>
      <c r="F18" s="23"/>
      <c r="G18" s="76"/>
      <c r="H18" s="76"/>
      <c r="I18" s="47"/>
      <c r="J18" s="8" t="s">
        <v>14</v>
      </c>
      <c r="K18" s="9" t="str">
        <f t="shared" si="1"/>
        <v xml:space="preserve"> </v>
      </c>
      <c r="L18" s="10" t="str">
        <f t="shared" si="15"/>
        <v xml:space="preserve"> </v>
      </c>
      <c r="M18" s="11"/>
      <c r="N18" s="11" t="s">
        <v>15</v>
      </c>
      <c r="O18" s="12">
        <f t="shared" si="2"/>
        <v>0</v>
      </c>
      <c r="P18" s="13">
        <f t="shared" si="3"/>
        <v>0</v>
      </c>
      <c r="Q18" s="13" t="e">
        <f t="shared" si="4"/>
        <v>#DIV/0!</v>
      </c>
      <c r="R18" s="14">
        <v>3.5</v>
      </c>
      <c r="S18" s="14" t="s">
        <v>16</v>
      </c>
      <c r="T18" s="15">
        <f t="shared" si="5"/>
        <v>0</v>
      </c>
      <c r="U18" s="14">
        <v>3</v>
      </c>
      <c r="V18" s="14" t="s">
        <v>17</v>
      </c>
      <c r="W18" s="15">
        <f t="shared" si="6"/>
        <v>0</v>
      </c>
      <c r="X18" s="14">
        <v>2.5</v>
      </c>
      <c r="Y18" s="14" t="s">
        <v>18</v>
      </c>
      <c r="Z18" s="15">
        <f t="shared" si="7"/>
        <v>0</v>
      </c>
      <c r="AA18" s="14">
        <v>2</v>
      </c>
      <c r="AB18" s="14" t="s">
        <v>19</v>
      </c>
      <c r="AC18" s="15">
        <f t="shared" si="8"/>
        <v>0</v>
      </c>
      <c r="AD18" s="14">
        <v>1.5</v>
      </c>
      <c r="AE18" s="14" t="s">
        <v>20</v>
      </c>
      <c r="AF18" s="15">
        <f t="shared" si="9"/>
        <v>0</v>
      </c>
      <c r="AG18" s="14">
        <v>1</v>
      </c>
      <c r="AH18" s="14" t="s">
        <v>21</v>
      </c>
      <c r="AI18" s="15">
        <f t="shared" si="10"/>
        <v>0</v>
      </c>
      <c r="AJ18" s="14">
        <v>0</v>
      </c>
      <c r="AK18" s="14" t="s">
        <v>22</v>
      </c>
      <c r="AL18" s="15">
        <f t="shared" si="11"/>
        <v>0</v>
      </c>
      <c r="AM18" s="15">
        <f t="shared" si="12"/>
        <v>0</v>
      </c>
      <c r="AN18" s="16" t="str">
        <f t="shared" si="13"/>
        <v xml:space="preserve"> </v>
      </c>
      <c r="AO18" s="15">
        <f t="shared" si="14"/>
        <v>2.5</v>
      </c>
      <c r="AR18" s="17" t="s">
        <v>23</v>
      </c>
    </row>
    <row r="19" spans="2:44" ht="15.6">
      <c r="B19" s="5" t="s">
        <v>14</v>
      </c>
      <c r="C19" s="6" t="s">
        <v>14</v>
      </c>
      <c r="D19" s="7"/>
      <c r="E19" s="8" t="str">
        <f t="shared" si="0"/>
        <v xml:space="preserve"> </v>
      </c>
      <c r="F19" s="23"/>
      <c r="G19" s="76"/>
      <c r="H19" s="76"/>
      <c r="I19" s="47"/>
      <c r="J19" s="8" t="s">
        <v>14</v>
      </c>
      <c r="K19" s="9" t="str">
        <f t="shared" si="1"/>
        <v xml:space="preserve"> </v>
      </c>
      <c r="L19" s="10" t="str">
        <f t="shared" si="15"/>
        <v xml:space="preserve"> </v>
      </c>
      <c r="M19" s="11"/>
      <c r="N19" s="11" t="s">
        <v>15</v>
      </c>
      <c r="O19" s="12">
        <f t="shared" si="2"/>
        <v>0</v>
      </c>
      <c r="P19" s="13">
        <f t="shared" si="3"/>
        <v>0</v>
      </c>
      <c r="Q19" s="13" t="e">
        <f t="shared" si="4"/>
        <v>#DIV/0!</v>
      </c>
      <c r="R19" s="14">
        <v>3.5</v>
      </c>
      <c r="S19" s="14" t="s">
        <v>16</v>
      </c>
      <c r="T19" s="15">
        <f t="shared" si="5"/>
        <v>0</v>
      </c>
      <c r="U19" s="14">
        <v>3</v>
      </c>
      <c r="V19" s="14" t="s">
        <v>17</v>
      </c>
      <c r="W19" s="15">
        <f t="shared" si="6"/>
        <v>0</v>
      </c>
      <c r="X19" s="14">
        <v>2.5</v>
      </c>
      <c r="Y19" s="14" t="s">
        <v>18</v>
      </c>
      <c r="Z19" s="15">
        <f t="shared" si="7"/>
        <v>0</v>
      </c>
      <c r="AA19" s="14">
        <v>2</v>
      </c>
      <c r="AB19" s="14" t="s">
        <v>19</v>
      </c>
      <c r="AC19" s="15">
        <f t="shared" si="8"/>
        <v>0</v>
      </c>
      <c r="AD19" s="14">
        <v>1.5</v>
      </c>
      <c r="AE19" s="14" t="s">
        <v>20</v>
      </c>
      <c r="AF19" s="15">
        <f t="shared" si="9"/>
        <v>0</v>
      </c>
      <c r="AG19" s="14">
        <v>1</v>
      </c>
      <c r="AH19" s="14" t="s">
        <v>21</v>
      </c>
      <c r="AI19" s="15">
        <f t="shared" si="10"/>
        <v>0</v>
      </c>
      <c r="AJ19" s="14">
        <v>0</v>
      </c>
      <c r="AK19" s="14" t="s">
        <v>22</v>
      </c>
      <c r="AL19" s="15">
        <f t="shared" si="11"/>
        <v>0</v>
      </c>
      <c r="AM19" s="15">
        <f t="shared" si="12"/>
        <v>0</v>
      </c>
      <c r="AN19" s="16" t="str">
        <f t="shared" si="13"/>
        <v xml:space="preserve"> </v>
      </c>
      <c r="AO19" s="15">
        <f t="shared" si="14"/>
        <v>2.5</v>
      </c>
      <c r="AR19" s="17" t="s">
        <v>23</v>
      </c>
    </row>
    <row r="20" spans="2:44" ht="16.2" thickBot="1">
      <c r="B20" s="5" t="s">
        <v>14</v>
      </c>
      <c r="C20" s="6" t="s">
        <v>14</v>
      </c>
      <c r="D20" s="7"/>
      <c r="E20" s="8" t="str">
        <f t="shared" si="0"/>
        <v xml:space="preserve"> </v>
      </c>
      <c r="F20" s="24"/>
      <c r="G20" s="73"/>
      <c r="H20" s="74"/>
      <c r="I20" s="46"/>
      <c r="J20" s="25" t="s">
        <v>14</v>
      </c>
      <c r="K20" s="9" t="str">
        <f t="shared" si="1"/>
        <v xml:space="preserve"> </v>
      </c>
      <c r="L20" s="10" t="str">
        <f t="shared" si="15"/>
        <v xml:space="preserve"> </v>
      </c>
      <c r="M20" s="11"/>
      <c r="N20" s="11" t="s">
        <v>15</v>
      </c>
      <c r="O20" s="12">
        <f t="shared" si="2"/>
        <v>0</v>
      </c>
      <c r="P20" s="13">
        <f t="shared" si="3"/>
        <v>0</v>
      </c>
      <c r="Q20" s="13" t="e">
        <f t="shared" si="4"/>
        <v>#DIV/0!</v>
      </c>
      <c r="R20" s="14">
        <v>3.5</v>
      </c>
      <c r="S20" s="14" t="s">
        <v>16</v>
      </c>
      <c r="T20" s="15">
        <f t="shared" si="5"/>
        <v>0</v>
      </c>
      <c r="U20" s="14">
        <v>3</v>
      </c>
      <c r="V20" s="14" t="s">
        <v>17</v>
      </c>
      <c r="W20" s="15">
        <f t="shared" si="6"/>
        <v>0</v>
      </c>
      <c r="X20" s="14">
        <v>2.5</v>
      </c>
      <c r="Y20" s="14" t="s">
        <v>18</v>
      </c>
      <c r="Z20" s="15">
        <f t="shared" si="7"/>
        <v>0</v>
      </c>
      <c r="AA20" s="14">
        <v>2</v>
      </c>
      <c r="AB20" s="14" t="s">
        <v>19</v>
      </c>
      <c r="AC20" s="15">
        <f t="shared" si="8"/>
        <v>0</v>
      </c>
      <c r="AD20" s="14">
        <v>1.5</v>
      </c>
      <c r="AE20" s="14" t="s">
        <v>20</v>
      </c>
      <c r="AF20" s="15">
        <f t="shared" si="9"/>
        <v>0</v>
      </c>
      <c r="AG20" s="14">
        <v>1</v>
      </c>
      <c r="AH20" s="14" t="s">
        <v>21</v>
      </c>
      <c r="AI20" s="15">
        <f t="shared" si="10"/>
        <v>0</v>
      </c>
      <c r="AJ20" s="14">
        <v>0</v>
      </c>
      <c r="AK20" s="14" t="s">
        <v>22</v>
      </c>
      <c r="AL20" s="15">
        <f t="shared" si="11"/>
        <v>0</v>
      </c>
      <c r="AM20" s="15">
        <f t="shared" si="12"/>
        <v>0</v>
      </c>
      <c r="AN20" s="16" t="str">
        <f t="shared" si="13"/>
        <v xml:space="preserve"> </v>
      </c>
      <c r="AO20" s="15">
        <f t="shared" si="14"/>
        <v>2.5</v>
      </c>
      <c r="AR20" s="17" t="s">
        <v>23</v>
      </c>
    </row>
    <row r="21" spans="2:44">
      <c r="B21" s="75" t="s">
        <v>24</v>
      </c>
      <c r="C21" s="65"/>
      <c r="D21" s="19"/>
      <c r="E21" s="65" t="s">
        <v>24</v>
      </c>
      <c r="F21" s="65"/>
      <c r="G21" s="65"/>
      <c r="H21" s="54"/>
      <c r="I21" s="54"/>
      <c r="J21" s="65" t="s">
        <v>24</v>
      </c>
      <c r="K21" s="65"/>
      <c r="L21" s="66"/>
    </row>
    <row r="22" spans="2:44">
      <c r="B22" s="67" t="s">
        <v>39</v>
      </c>
      <c r="C22" s="68"/>
      <c r="D22" s="50"/>
      <c r="E22" s="56" t="s">
        <v>40</v>
      </c>
      <c r="F22" s="56"/>
      <c r="G22" s="56"/>
      <c r="H22" s="20"/>
      <c r="I22" s="20"/>
      <c r="J22" s="56" t="s">
        <v>42</v>
      </c>
      <c r="K22" s="56"/>
      <c r="L22" s="69"/>
    </row>
    <row r="23" spans="2:44">
      <c r="B23" s="21"/>
      <c r="C23" s="50"/>
      <c r="D23" s="50"/>
      <c r="E23" s="22"/>
      <c r="F23" s="22"/>
      <c r="G23" s="22"/>
      <c r="H23" s="50"/>
      <c r="I23" s="50"/>
      <c r="J23" s="50"/>
      <c r="K23" s="50"/>
      <c r="L23" s="51"/>
    </row>
    <row r="24" spans="2:44">
      <c r="B24" s="21"/>
      <c r="C24" s="50"/>
      <c r="D24" s="50"/>
      <c r="E24" s="22"/>
      <c r="F24" s="22"/>
      <c r="G24" s="22"/>
      <c r="H24" s="50"/>
      <c r="I24" s="50"/>
      <c r="J24" s="50"/>
      <c r="K24" s="50"/>
      <c r="L24" s="51"/>
    </row>
    <row r="25" spans="2:44">
      <c r="B25" s="55"/>
      <c r="C25" s="50"/>
      <c r="D25" s="50"/>
      <c r="E25" s="22"/>
      <c r="F25" s="22"/>
      <c r="G25" s="22"/>
      <c r="H25" s="50"/>
      <c r="I25" s="50"/>
      <c r="J25" s="50"/>
      <c r="K25" s="50"/>
      <c r="L25" s="51"/>
    </row>
    <row r="26" spans="2:44">
      <c r="B26" s="55"/>
      <c r="C26" s="50"/>
      <c r="D26" s="50"/>
      <c r="E26" s="70" t="s">
        <v>30</v>
      </c>
      <c r="F26" s="70"/>
      <c r="G26" s="70"/>
      <c r="H26" s="50"/>
      <c r="I26" s="50"/>
      <c r="J26" s="71" t="s">
        <v>14</v>
      </c>
      <c r="K26" s="71"/>
      <c r="L26" s="72"/>
    </row>
    <row r="27" spans="2:44">
      <c r="B27" s="55"/>
      <c r="C27" s="50"/>
      <c r="D27" s="50"/>
      <c r="E27" s="56" t="s">
        <v>31</v>
      </c>
      <c r="F27" s="56"/>
      <c r="G27" s="56"/>
      <c r="H27" s="50"/>
      <c r="I27" s="50"/>
      <c r="J27" s="57" t="s">
        <v>14</v>
      </c>
      <c r="K27" s="57"/>
      <c r="L27" s="58"/>
    </row>
    <row r="28" spans="2:44">
      <c r="B28" s="55"/>
      <c r="C28" s="50"/>
      <c r="D28" s="50"/>
      <c r="E28" s="49"/>
      <c r="F28" s="49"/>
      <c r="G28" s="49"/>
      <c r="H28" s="20"/>
      <c r="I28" s="20"/>
      <c r="J28" s="49"/>
      <c r="K28" s="49"/>
      <c r="L28" s="52"/>
    </row>
    <row r="29" spans="2:44">
      <c r="B29" s="48"/>
      <c r="C29" s="49"/>
      <c r="D29" s="20"/>
      <c r="E29" s="49"/>
      <c r="F29" s="49"/>
      <c r="G29" s="49"/>
      <c r="H29" s="20"/>
      <c r="I29" s="20"/>
      <c r="J29" s="49"/>
      <c r="K29" s="49"/>
      <c r="L29" s="52"/>
    </row>
    <row r="30" spans="2:44">
      <c r="B30" s="48"/>
      <c r="C30" s="49"/>
      <c r="D30" s="20"/>
      <c r="E30" s="49"/>
      <c r="F30" s="49"/>
      <c r="G30" s="49"/>
      <c r="H30" s="20"/>
      <c r="I30" s="20"/>
      <c r="J30" s="49"/>
      <c r="K30" s="49"/>
      <c r="L30" s="52"/>
    </row>
    <row r="31" spans="2:44" ht="14.25" customHeight="1">
      <c r="B31" s="59" t="s">
        <v>26</v>
      </c>
      <c r="C31" s="60"/>
      <c r="D31" s="60"/>
      <c r="E31" s="60"/>
      <c r="F31" s="60"/>
      <c r="G31" s="60"/>
      <c r="H31" s="60"/>
      <c r="I31" s="60"/>
      <c r="J31" s="60"/>
      <c r="K31" s="60"/>
      <c r="L31" s="61"/>
    </row>
    <row r="32" spans="2:44" ht="82.5" customHeight="1" thickBot="1">
      <c r="B32" s="62" t="s">
        <v>41</v>
      </c>
      <c r="C32" s="63"/>
      <c r="D32" s="63"/>
      <c r="E32" s="63"/>
      <c r="F32" s="63"/>
      <c r="G32" s="63"/>
      <c r="H32" s="63"/>
      <c r="I32" s="63"/>
      <c r="J32" s="63"/>
      <c r="K32" s="63"/>
      <c r="L32" s="64"/>
    </row>
  </sheetData>
  <mergeCells count="32">
    <mergeCell ref="B31:L31"/>
    <mergeCell ref="B32:L32"/>
    <mergeCell ref="E26:G26"/>
    <mergeCell ref="J26:L26"/>
    <mergeCell ref="E27:G27"/>
    <mergeCell ref="J27:L27"/>
    <mergeCell ref="G20:H20"/>
    <mergeCell ref="B21:C21"/>
    <mergeCell ref="E21:G21"/>
    <mergeCell ref="J21:L21"/>
    <mergeCell ref="B22:C22"/>
    <mergeCell ref="E22:G22"/>
    <mergeCell ref="J22:L22"/>
    <mergeCell ref="G19:H19"/>
    <mergeCell ref="G10:H10"/>
    <mergeCell ref="G11:H11"/>
    <mergeCell ref="G12:H12"/>
    <mergeCell ref="G13:H13"/>
    <mergeCell ref="G14:H14"/>
    <mergeCell ref="G15:H15"/>
    <mergeCell ref="G16:H16"/>
    <mergeCell ref="G17:H17"/>
    <mergeCell ref="G18:H18"/>
    <mergeCell ref="B7:L7"/>
    <mergeCell ref="B8:L8"/>
    <mergeCell ref="G9:H9"/>
    <mergeCell ref="B1:L1"/>
    <mergeCell ref="B2:L2"/>
    <mergeCell ref="B3:L3"/>
    <mergeCell ref="B4:L4"/>
    <mergeCell ref="B5:L5"/>
    <mergeCell ref="B6:L6"/>
  </mergeCells>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KENTSEL DÖNÜŞÜM 1. GRUP</vt:lpstr>
      <vt:lpstr>KENTSEL DÖNÜŞÜM 2. GRUP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2017-02-07T12:16:19Z</dcterms:modified>
</cp:coreProperties>
</file>