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256" windowHeight="11316"/>
  </bookViews>
  <sheets>
    <sheet name="HALKLA İLİŞ. REKLAM. 1. GRUP" sheetId="1" r:id="rId1"/>
  </sheets>
  <calcPr calcId="125725"/>
</workbook>
</file>

<file path=xl/calcChain.xml><?xml version="1.0" encoding="utf-8"?>
<calcChain xmlns="http://schemas.openxmlformats.org/spreadsheetml/2006/main">
  <c r="AO25" i="1"/>
  <c r="AN25"/>
  <c r="AL25"/>
  <c r="AI25"/>
  <c r="AF25"/>
  <c r="AC25"/>
  <c r="Z25"/>
  <c r="W25"/>
  <c r="T25"/>
  <c r="P25"/>
  <c r="O25"/>
  <c r="L25"/>
  <c r="K25"/>
  <c r="E25"/>
  <c r="AO24"/>
  <c r="AL24"/>
  <c r="AI24"/>
  <c r="AF24"/>
  <c r="AC24"/>
  <c r="Z24"/>
  <c r="W24"/>
  <c r="T24"/>
  <c r="P24"/>
  <c r="E24" s="1"/>
  <c r="O24"/>
  <c r="AO23"/>
  <c r="AL23"/>
  <c r="AI23"/>
  <c r="AF23"/>
  <c r="AC23"/>
  <c r="Z23"/>
  <c r="W23"/>
  <c r="T23"/>
  <c r="P23"/>
  <c r="O23"/>
  <c r="E23"/>
  <c r="AO22"/>
  <c r="AL22"/>
  <c r="AI22"/>
  <c r="AF22"/>
  <c r="AC22"/>
  <c r="Z22"/>
  <c r="W22"/>
  <c r="T22"/>
  <c r="P22"/>
  <c r="O22"/>
  <c r="E22"/>
  <c r="AO21"/>
  <c r="AL21"/>
  <c r="AI21"/>
  <c r="AF21"/>
  <c r="AC21"/>
  <c r="Z21"/>
  <c r="W21"/>
  <c r="T21"/>
  <c r="P21"/>
  <c r="O21"/>
  <c r="E21"/>
  <c r="AO20"/>
  <c r="AL20"/>
  <c r="AI20"/>
  <c r="AF20"/>
  <c r="AC20"/>
  <c r="Z20"/>
  <c r="W20"/>
  <c r="T20"/>
  <c r="P20"/>
  <c r="O20"/>
  <c r="E20"/>
  <c r="AO19"/>
  <c r="AL19"/>
  <c r="AI19"/>
  <c r="AF19"/>
  <c r="AC19"/>
  <c r="Z19"/>
  <c r="W19"/>
  <c r="T19"/>
  <c r="P19"/>
  <c r="E19" s="1"/>
  <c r="O19"/>
  <c r="AO18"/>
  <c r="AL18"/>
  <c r="AI18"/>
  <c r="AF18"/>
  <c r="AC18"/>
  <c r="Z18"/>
  <c r="W18"/>
  <c r="T18"/>
  <c r="P18"/>
  <c r="O18"/>
  <c r="E18"/>
  <c r="AO17"/>
  <c r="AL17"/>
  <c r="AI17"/>
  <c r="AF17"/>
  <c r="AC17"/>
  <c r="Z17"/>
  <c r="W17"/>
  <c r="T17"/>
  <c r="P17"/>
  <c r="E17" s="1"/>
  <c r="O17"/>
  <c r="AO16"/>
  <c r="AL16"/>
  <c r="AI16"/>
  <c r="AF16"/>
  <c r="AC16"/>
  <c r="Z16"/>
  <c r="W16"/>
  <c r="T16"/>
  <c r="P16"/>
  <c r="O16"/>
  <c r="AO15"/>
  <c r="AL15"/>
  <c r="AI15"/>
  <c r="AF15"/>
  <c r="AC15"/>
  <c r="Z15"/>
  <c r="W15"/>
  <c r="T15"/>
  <c r="P15"/>
  <c r="O15"/>
  <c r="AO14"/>
  <c r="AL14"/>
  <c r="AI14"/>
  <c r="AF14"/>
  <c r="AC14"/>
  <c r="Z14"/>
  <c r="W14"/>
  <c r="T14"/>
  <c r="P14"/>
  <c r="O14"/>
  <c r="AO13"/>
  <c r="AL13"/>
  <c r="AI13"/>
  <c r="AF13"/>
  <c r="AC13"/>
  <c r="Z13"/>
  <c r="W13"/>
  <c r="T13"/>
  <c r="P13"/>
  <c r="O13"/>
  <c r="AO12"/>
  <c r="AL12"/>
  <c r="AI12"/>
  <c r="AF12"/>
  <c r="AC12"/>
  <c r="Z12"/>
  <c r="W12"/>
  <c r="T12"/>
  <c r="P12"/>
  <c r="O12"/>
  <c r="AO11"/>
  <c r="AL11"/>
  <c r="AI11"/>
  <c r="AF11"/>
  <c r="AC11"/>
  <c r="Z11"/>
  <c r="W11"/>
  <c r="T11"/>
  <c r="P11"/>
  <c r="O11"/>
  <c r="AO10"/>
  <c r="AL10"/>
  <c r="AI10"/>
  <c r="AF10"/>
  <c r="AC10"/>
  <c r="Z10"/>
  <c r="W10"/>
  <c r="T10"/>
  <c r="P10"/>
  <c r="O10"/>
  <c r="AM10" l="1"/>
  <c r="AM11"/>
  <c r="AM12"/>
  <c r="AM13"/>
  <c r="AM14"/>
  <c r="AM15"/>
  <c r="AM16"/>
  <c r="AM17"/>
  <c r="AM18"/>
  <c r="AM19"/>
  <c r="AM20"/>
  <c r="AM21"/>
  <c r="AM22"/>
  <c r="AM23"/>
  <c r="AM24"/>
  <c r="AM25"/>
  <c r="Q25" s="1"/>
  <c r="Q21" l="1"/>
  <c r="L21" s="1"/>
  <c r="AN21"/>
  <c r="K21" s="1"/>
  <c r="Q19"/>
  <c r="AN19"/>
  <c r="K19" s="1"/>
  <c r="Q17"/>
  <c r="AN17"/>
  <c r="K17" s="1"/>
  <c r="Q16"/>
  <c r="AN16"/>
  <c r="K16" s="1"/>
  <c r="Q18"/>
  <c r="AN18"/>
  <c r="K18" s="1"/>
  <c r="Q20"/>
  <c r="L20" s="1"/>
  <c r="AN20"/>
  <c r="K20" s="1"/>
  <c r="Q22"/>
  <c r="L22" s="1"/>
  <c r="AN22"/>
  <c r="K22" s="1"/>
  <c r="Q24"/>
  <c r="L24" s="1"/>
  <c r="AN24"/>
  <c r="K24" s="1"/>
  <c r="Q23"/>
  <c r="L23" s="1"/>
  <c r="AN23"/>
  <c r="K23" s="1"/>
  <c r="Q15"/>
  <c r="AN15"/>
  <c r="K15" s="1"/>
  <c r="Q13"/>
  <c r="AN13"/>
  <c r="K13" s="1"/>
  <c r="Q12"/>
  <c r="AN12"/>
  <c r="K12" s="1"/>
  <c r="Q14"/>
  <c r="AN14"/>
  <c r="K14" s="1"/>
  <c r="Q11"/>
  <c r="AN11"/>
  <c r="K11" s="1"/>
  <c r="Q10"/>
  <c r="AN10" l="1"/>
  <c r="K10" s="1"/>
</calcChain>
</file>

<file path=xl/sharedStrings.xml><?xml version="1.0" encoding="utf-8"?>
<sst xmlns="http://schemas.openxmlformats.org/spreadsheetml/2006/main" count="228" uniqueCount="52">
  <si>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</si>
  <si>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</si>
  <si>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</si>
  <si>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</si>
  <si>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</si>
  <si>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</si>
  <si>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</si>
  <si>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</si>
  <si>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</si>
  <si>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</si>
  <si>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</si>
  <si>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</si>
  <si>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</si>
  <si>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</si>
  <si>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</si>
  <si>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</si>
  <si>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</si>
  <si>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</si>
  <si>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</si>
  <si>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</si>
  <si>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</si>
  <si>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</si>
  <si>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</si>
  <si>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</si>
  <si>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</si>
  <si>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PROJE SAVUNMA SINAVI BAŞARI LİSTESİ</t>
  </si>
  <si>
    <t xml:space="preserve">Not:1) Öğrencinin danışmanı Proje Savunma Sınavına girmek zorundadır.          
</t>
  </si>
  <si>
    <t>AÇIKLAMA</t>
  </si>
  <si>
    <t>HALKLA İLİŞKİLER VE REKLAMCILIK TEZSİZ YÜKSEK LİSANS / II. ÖĞRETİM PROGRAMI</t>
  </si>
  <si>
    <t>Doç. Dr. Cengiz ERDAL</t>
  </si>
  <si>
    <t>Doç. Dr. Yılmaz NURAY SERT</t>
  </si>
  <si>
    <t>Yrd. Doç. Dr. Tuba ÇEVİK ERGİN</t>
  </si>
  <si>
    <t>2016-2017 / GÜZ YARIYILI SONU</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</si>
  <si>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t>
  </si>
  <si>
    <t>EZGİ VERSAN</t>
  </si>
  <si>
    <t>SELDA DİNLER</t>
  </si>
  <si>
    <t>NESLİHAN AKSARI</t>
  </si>
  <si>
    <t>ARZU SAYGINER ÇİL</t>
  </si>
  <si>
    <t>ZEHRA KURUOĞLU</t>
  </si>
  <si>
    <t>HÜLYA ÖZKUL</t>
  </si>
  <si>
    <t>Prof. Dr. Metin IŞIK</t>
  </si>
  <si>
    <t>Doç. Dr. Nuray YILMAZ SERT</t>
  </si>
  <si>
    <t>1560M68001</t>
  </si>
  <si>
    <t>1560M68014</t>
  </si>
  <si>
    <t>1560M68008</t>
  </si>
  <si>
    <t>1560M68012</t>
  </si>
  <si>
    <t>1560M68009</t>
  </si>
  <si>
    <t>1560M68030</t>
  </si>
  <si>
    <t>GİZEM KIRÇİÇEK</t>
  </si>
  <si>
    <t>1560M68031</t>
  </si>
  <si>
    <t>YETERLİ</t>
  </si>
  <si>
    <t>YETERSİZ</t>
  </si>
</sst>
</file>

<file path=xl/styles.xml><?xml version="1.0" encoding="utf-8"?>
<styleSheet xmlns="http://schemas.openxmlformats.org/spreadsheetml/2006/main">
  <numFmts count="1">
    <numFmt numFmtId="164" formatCode="#,##0.000"/>
  </numFmts>
  <fonts count="14">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9"/>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88">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3" fillId="2" borderId="14" xfId="0" applyFont="1" applyFill="1" applyBorder="1" applyAlignment="1">
      <alignment horizontal="center" vertical="center"/>
    </xf>
    <xf numFmtId="0" fontId="1" fillId="0" borderId="0" xfId="0" applyFont="1" applyBorder="1" applyAlignment="1" applyProtection="1">
      <alignment horizontal="center"/>
      <protection hidden="1"/>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3" fillId="2" borderId="16" xfId="0" applyFont="1" applyFill="1" applyBorder="1" applyAlignment="1">
      <alignment horizontal="left" vertical="center"/>
    </xf>
    <xf numFmtId="164" fontId="6" fillId="2" borderId="7"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12" fillId="2" borderId="6" xfId="0" applyFont="1" applyFill="1" applyBorder="1" applyAlignment="1">
      <alignment horizontal="left" vertical="center"/>
    </xf>
    <xf numFmtId="0" fontId="6" fillId="2" borderId="6"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protection hidden="1"/>
    </xf>
    <xf numFmtId="0" fontId="6" fillId="2" borderId="11" xfId="0" applyNumberFormat="1"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protection hidden="1"/>
    </xf>
    <xf numFmtId="0" fontId="6" fillId="2" borderId="6"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5"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0"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12" fillId="2" borderId="6"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wrapText="1"/>
      <protection hidden="1"/>
    </xf>
    <xf numFmtId="0" fontId="0" fillId="0" borderId="15" xfId="0" applyBorder="1"/>
    <xf numFmtId="0" fontId="5" fillId="0" borderId="17" xfId="0" applyFont="1" applyBorder="1" applyAlignment="1" applyProtection="1">
      <alignment horizontal="center" vertical="center" wrapText="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A36"/>
  <sheetViews>
    <sheetView tabSelected="1" topLeftCell="A4" workbookViewId="0">
      <selection activeCell="F18" sqref="F18"/>
    </sheetView>
  </sheetViews>
  <sheetFormatPr defaultRowHeight="14.4"/>
  <cols>
    <col min="1" max="1" width="1" customWidth="1"/>
    <col min="2" max="2" width="12.88671875" customWidth="1"/>
    <col min="3" max="3" width="21.109375" customWidth="1"/>
    <col min="4" max="5" width="9" customWidth="1"/>
    <col min="6" max="6" width="11.109375" customWidth="1"/>
    <col min="7" max="7" width="26.88671875" customWidth="1"/>
    <col min="8" max="8" width="1.5546875" hidden="1" customWidth="1"/>
    <col min="9" max="9" width="18" customWidth="1"/>
    <col min="10" max="10" width="11.88671875" customWidth="1"/>
    <col min="11" max="11" width="25.44140625" hidden="1" customWidth="1"/>
    <col min="12" max="12" width="15.44140625"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73" t="s">
        <v>0</v>
      </c>
      <c r="C1" s="74"/>
      <c r="D1" s="74"/>
      <c r="E1" s="74"/>
      <c r="F1" s="74"/>
      <c r="G1" s="74"/>
      <c r="H1" s="74"/>
      <c r="I1" s="74"/>
      <c r="J1" s="74"/>
      <c r="K1" s="74"/>
      <c r="L1" s="7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76" t="s">
        <v>1</v>
      </c>
      <c r="C2" s="77"/>
      <c r="D2" s="77"/>
      <c r="E2" s="77"/>
      <c r="F2" s="77"/>
      <c r="G2" s="77"/>
      <c r="H2" s="77"/>
      <c r="I2" s="77"/>
      <c r="J2" s="77"/>
      <c r="K2" s="77"/>
      <c r="L2" s="7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76" t="s">
        <v>2</v>
      </c>
      <c r="C3" s="77"/>
      <c r="D3" s="77"/>
      <c r="E3" s="77"/>
      <c r="F3" s="77"/>
      <c r="G3" s="77"/>
      <c r="H3" s="77"/>
      <c r="I3" s="77"/>
      <c r="J3" s="77"/>
      <c r="K3" s="77"/>
      <c r="L3" s="7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76" t="s">
        <v>32</v>
      </c>
      <c r="C4" s="77"/>
      <c r="D4" s="77"/>
      <c r="E4" s="77"/>
      <c r="F4" s="77"/>
      <c r="G4" s="77"/>
      <c r="H4" s="77"/>
      <c r="I4" s="77"/>
      <c r="J4" s="77"/>
      <c r="K4" s="77"/>
      <c r="L4" s="7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79" t="s">
        <v>28</v>
      </c>
      <c r="C5" s="80"/>
      <c r="D5" s="80"/>
      <c r="E5" s="80"/>
      <c r="F5" s="80"/>
      <c r="G5" s="80"/>
      <c r="H5" s="80"/>
      <c r="I5" s="80"/>
      <c r="J5" s="80"/>
      <c r="K5" s="80"/>
      <c r="L5" s="8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79" t="s">
        <v>25</v>
      </c>
      <c r="C6" s="80"/>
      <c r="D6" s="80"/>
      <c r="E6" s="80"/>
      <c r="F6" s="80"/>
      <c r="G6" s="80"/>
      <c r="H6" s="80"/>
      <c r="I6" s="80"/>
      <c r="J6" s="80"/>
      <c r="K6" s="80"/>
      <c r="L6" s="8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82">
        <v>42763</v>
      </c>
      <c r="C7" s="83"/>
      <c r="D7" s="83"/>
      <c r="E7" s="83"/>
      <c r="F7" s="83"/>
      <c r="G7" s="83"/>
      <c r="H7" s="83"/>
      <c r="I7" s="83"/>
      <c r="J7" s="83"/>
      <c r="K7" s="83"/>
      <c r="L7" s="8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79" t="s">
        <v>3</v>
      </c>
      <c r="C8" s="80"/>
      <c r="D8" s="80"/>
      <c r="E8" s="80"/>
      <c r="F8" s="80"/>
      <c r="G8" s="80"/>
      <c r="H8" s="80"/>
      <c r="I8" s="80"/>
      <c r="J8" s="80"/>
      <c r="K8" s="80"/>
      <c r="L8" s="8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28" t="s">
        <v>4</v>
      </c>
      <c r="C9" s="28" t="s">
        <v>5</v>
      </c>
      <c r="D9" s="28" t="s">
        <v>6</v>
      </c>
      <c r="E9" s="28" t="s">
        <v>7</v>
      </c>
      <c r="F9" s="28" t="s">
        <v>8</v>
      </c>
      <c r="G9" s="85" t="s">
        <v>9</v>
      </c>
      <c r="H9" s="86"/>
      <c r="I9" s="35" t="s">
        <v>27</v>
      </c>
      <c r="J9" s="87" t="s">
        <v>10</v>
      </c>
      <c r="K9" s="28" t="s">
        <v>11</v>
      </c>
      <c r="L9" s="29"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c r="B10" s="30" t="s">
        <v>42</v>
      </c>
      <c r="C10" s="50" t="s">
        <v>34</v>
      </c>
      <c r="D10" s="45">
        <v>75</v>
      </c>
      <c r="E10" s="44"/>
      <c r="F10" s="46">
        <v>289.5</v>
      </c>
      <c r="G10" s="72" t="s">
        <v>41</v>
      </c>
      <c r="H10" s="72"/>
      <c r="I10" s="40"/>
      <c r="J10" s="44" t="s">
        <v>50</v>
      </c>
      <c r="K10" s="9" t="str">
        <f>IF(D10=0," ",IF(J10=0," ",IF(J10="GR",AR10,AN10)))</f>
        <v>GİREMEZ(AKTS)</v>
      </c>
      <c r="L10" s="41">
        <v>3.86</v>
      </c>
      <c r="M10" s="11"/>
      <c r="N10" s="11" t="s">
        <v>15</v>
      </c>
      <c r="O10" s="12">
        <f>IF(J10&lt;90,0,IF(J10&lt;=100,4,0))</f>
        <v>0</v>
      </c>
      <c r="P10" s="13">
        <f>IF(J10=" ",D10,(D10+15))</f>
        <v>90</v>
      </c>
      <c r="Q10" s="13">
        <f>IF(J10="BAŞARILI",(F10/P10),IF(J10&gt;0,(((AM10*15)+F10)/P10),F10))</f>
        <v>3.2166666666666668</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0</v>
      </c>
      <c r="AN10" s="16" t="str">
        <f>IF(J10=" "," ",IF(AM10&lt;2,"GİREMEZ(AKTS)",IF(P10&lt;89,"GİREMEZ(AKTS)",IF(Q10&gt;=AO10,"YETERLİ","GİREMEZ(ORTALAMA)"))))</f>
        <v>GİREMEZ(AKTS)</v>
      </c>
      <c r="AO10" s="15">
        <f>IF(LEFT(B10,1)="0",2,2.5)</f>
        <v>2.5</v>
      </c>
      <c r="AP10" s="15"/>
      <c r="AQ10" s="17"/>
      <c r="AR10" s="17" t="s">
        <v>23</v>
      </c>
      <c r="AS10" s="17"/>
      <c r="AT10" s="18"/>
      <c r="AU10" s="18"/>
      <c r="AV10" s="18"/>
      <c r="AW10" s="18"/>
      <c r="AX10" s="18"/>
      <c r="AY10" s="18"/>
      <c r="AZ10" s="18"/>
      <c r="BA10" s="1"/>
    </row>
    <row r="11" spans="2:53" ht="15.6">
      <c r="B11" s="30" t="s">
        <v>43</v>
      </c>
      <c r="C11" s="50" t="s">
        <v>35</v>
      </c>
      <c r="D11" s="47">
        <v>82</v>
      </c>
      <c r="E11" s="44"/>
      <c r="F11" s="48">
        <v>301.5</v>
      </c>
      <c r="G11" s="72" t="s">
        <v>29</v>
      </c>
      <c r="H11" s="72"/>
      <c r="I11" s="34" t="s">
        <v>14</v>
      </c>
      <c r="J11" s="44" t="s">
        <v>51</v>
      </c>
      <c r="K11" s="9" t="str">
        <f t="shared" ref="K11:K25" si="0">IF(D11=0," ",IF(J11=0," ",IF(J11="GR",AR11,AN11)))</f>
        <v>GİREMEZ(AKTS)</v>
      </c>
      <c r="L11" s="41">
        <v>3.68</v>
      </c>
      <c r="M11" s="11"/>
      <c r="N11" s="11" t="s">
        <v>15</v>
      </c>
      <c r="O11" s="12">
        <f t="shared" ref="O11:O25" si="1">IF(J11&lt;90,0,IF(J11&lt;=100,4,0))</f>
        <v>0</v>
      </c>
      <c r="P11" s="13">
        <f t="shared" ref="P11:P25" si="2">IF(J11=" ",D11,(D11+15))</f>
        <v>97</v>
      </c>
      <c r="Q11" s="13">
        <f t="shared" ref="Q11:Q25" si="3">IF(J11="BAŞARILI",(F11/P11),IF(J11&gt;0,(((AM11*15)+F11)/P11),F11))</f>
        <v>3.1082474226804124</v>
      </c>
      <c r="R11" s="14">
        <v>3.5</v>
      </c>
      <c r="S11" s="14" t="s">
        <v>16</v>
      </c>
      <c r="T11" s="15">
        <f t="shared" ref="T11:T25" si="4">IF(J11&lt;85,0,IF(J11&lt;=89,3.5,0))</f>
        <v>0</v>
      </c>
      <c r="U11" s="14">
        <v>3</v>
      </c>
      <c r="V11" s="14" t="s">
        <v>17</v>
      </c>
      <c r="W11" s="15">
        <f t="shared" ref="W11:W25" si="5">IF(J11&lt;80,0,IF(J11&lt;=84,3,0))</f>
        <v>0</v>
      </c>
      <c r="X11" s="14">
        <v>2.5</v>
      </c>
      <c r="Y11" s="14" t="s">
        <v>18</v>
      </c>
      <c r="Z11" s="15">
        <f t="shared" ref="Z11:Z25" si="6">IF(J11&lt;75,0,IF(J11&lt;=79,2.5,0))</f>
        <v>0</v>
      </c>
      <c r="AA11" s="14">
        <v>2</v>
      </c>
      <c r="AB11" s="14" t="s">
        <v>19</v>
      </c>
      <c r="AC11" s="15">
        <f t="shared" ref="AC11:AC25" si="7">IF(J11&lt;65,0,IF(J11&lt;=74,2,0))</f>
        <v>0</v>
      </c>
      <c r="AD11" s="14">
        <v>1.5</v>
      </c>
      <c r="AE11" s="14" t="s">
        <v>20</v>
      </c>
      <c r="AF11" s="15">
        <f t="shared" ref="AF11:AF25" si="8">IF(J11&lt;58,0,IF(J11&lt;=64,1.5,0))</f>
        <v>0</v>
      </c>
      <c r="AG11" s="14">
        <v>1</v>
      </c>
      <c r="AH11" s="14" t="s">
        <v>21</v>
      </c>
      <c r="AI11" s="15">
        <f t="shared" ref="AI11:AI25" si="9">IF(J11&lt;50,0,IF(J11&lt;=57,1,0))</f>
        <v>0</v>
      </c>
      <c r="AJ11" s="14">
        <v>0</v>
      </c>
      <c r="AK11" s="14" t="s">
        <v>22</v>
      </c>
      <c r="AL11" s="15">
        <f t="shared" ref="AL11:AL25" si="10">IF(J11&lt;0,0,IF(J11&lt;=49,0,0))</f>
        <v>0</v>
      </c>
      <c r="AM11" s="15">
        <f t="shared" ref="AM11:AM25" si="11">SUM(T11,W11,Z11,AC11,AF11,AI11,AL11,O11)</f>
        <v>0</v>
      </c>
      <c r="AN11" s="16" t="str">
        <f t="shared" ref="AN11:AN25" si="12">IF(J11=" "," ",IF(AM11&lt;2,"GİREMEZ(AKTS)",IF(P11&lt;89,"GİREMEZ(AKTS)",IF(Q11&gt;=AO11,"YETERLİ","GİREMEZ(ORTALAMA)"))))</f>
        <v>GİREMEZ(AKTS)</v>
      </c>
      <c r="AO11" s="15">
        <f t="shared" ref="AO11:AO25" si="13">IF(LEFT(B11,1)="0",2,2.5)</f>
        <v>2.5</v>
      </c>
      <c r="AR11" s="17" t="s">
        <v>23</v>
      </c>
    </row>
    <row r="12" spans="2:53" ht="15.6">
      <c r="B12" s="30" t="s">
        <v>44</v>
      </c>
      <c r="C12" s="50" t="s">
        <v>36</v>
      </c>
      <c r="D12" s="47">
        <v>75</v>
      </c>
      <c r="E12" s="44"/>
      <c r="F12" s="48">
        <v>292</v>
      </c>
      <c r="G12" s="72" t="s">
        <v>41</v>
      </c>
      <c r="H12" s="72"/>
      <c r="I12" s="34" t="s">
        <v>14</v>
      </c>
      <c r="J12" s="44" t="s">
        <v>50</v>
      </c>
      <c r="K12" s="9" t="str">
        <f t="shared" si="0"/>
        <v>GİREMEZ(AKTS)</v>
      </c>
      <c r="L12" s="41">
        <v>3.89</v>
      </c>
      <c r="M12" s="11"/>
      <c r="N12" s="11" t="s">
        <v>15</v>
      </c>
      <c r="O12" s="12">
        <f t="shared" si="1"/>
        <v>0</v>
      </c>
      <c r="P12" s="13">
        <f t="shared" si="2"/>
        <v>90</v>
      </c>
      <c r="Q12" s="13">
        <f t="shared" si="3"/>
        <v>3.2444444444444445</v>
      </c>
      <c r="R12" s="14">
        <v>3.5</v>
      </c>
      <c r="S12" s="14" t="s">
        <v>16</v>
      </c>
      <c r="T12" s="15">
        <f t="shared" si="4"/>
        <v>0</v>
      </c>
      <c r="U12" s="14">
        <v>3</v>
      </c>
      <c r="V12" s="14" t="s">
        <v>17</v>
      </c>
      <c r="W12" s="15">
        <f t="shared" si="5"/>
        <v>0</v>
      </c>
      <c r="X12" s="14">
        <v>2.5</v>
      </c>
      <c r="Y12" s="14" t="s">
        <v>18</v>
      </c>
      <c r="Z12" s="15">
        <f t="shared" si="6"/>
        <v>0</v>
      </c>
      <c r="AA12" s="14">
        <v>2</v>
      </c>
      <c r="AB12" s="14" t="s">
        <v>19</v>
      </c>
      <c r="AC12" s="15">
        <f t="shared" si="7"/>
        <v>0</v>
      </c>
      <c r="AD12" s="14">
        <v>1.5</v>
      </c>
      <c r="AE12" s="14" t="s">
        <v>20</v>
      </c>
      <c r="AF12" s="15">
        <f t="shared" si="8"/>
        <v>0</v>
      </c>
      <c r="AG12" s="14">
        <v>1</v>
      </c>
      <c r="AH12" s="14" t="s">
        <v>21</v>
      </c>
      <c r="AI12" s="15">
        <f t="shared" si="9"/>
        <v>0</v>
      </c>
      <c r="AJ12" s="14">
        <v>0</v>
      </c>
      <c r="AK12" s="14" t="s">
        <v>22</v>
      </c>
      <c r="AL12" s="15">
        <f t="shared" si="10"/>
        <v>0</v>
      </c>
      <c r="AM12" s="15">
        <f t="shared" si="11"/>
        <v>0</v>
      </c>
      <c r="AN12" s="16" t="str">
        <f t="shared" si="12"/>
        <v>GİREMEZ(AKTS)</v>
      </c>
      <c r="AO12" s="15">
        <f t="shared" si="13"/>
        <v>2.5</v>
      </c>
      <c r="AR12" s="17" t="s">
        <v>23</v>
      </c>
    </row>
    <row r="13" spans="2:53" ht="15.6">
      <c r="B13" s="30" t="s">
        <v>45</v>
      </c>
      <c r="C13" s="50" t="s">
        <v>37</v>
      </c>
      <c r="D13" s="47">
        <v>75</v>
      </c>
      <c r="E13" s="44"/>
      <c r="F13" s="48">
        <v>288</v>
      </c>
      <c r="G13" s="72" t="s">
        <v>31</v>
      </c>
      <c r="H13" s="72"/>
      <c r="I13" s="34" t="s">
        <v>14</v>
      </c>
      <c r="J13" s="44" t="s">
        <v>50</v>
      </c>
      <c r="K13" s="9" t="str">
        <f t="shared" si="0"/>
        <v>GİREMEZ(AKTS)</v>
      </c>
      <c r="L13" s="41">
        <v>3.84</v>
      </c>
      <c r="M13" s="11"/>
      <c r="N13" s="11" t="s">
        <v>15</v>
      </c>
      <c r="O13" s="12">
        <f t="shared" si="1"/>
        <v>0</v>
      </c>
      <c r="P13" s="13">
        <f t="shared" si="2"/>
        <v>90</v>
      </c>
      <c r="Q13" s="13">
        <f t="shared" si="3"/>
        <v>3.2</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30" t="s">
        <v>46</v>
      </c>
      <c r="C14" s="50" t="s">
        <v>38</v>
      </c>
      <c r="D14" s="47">
        <v>75</v>
      </c>
      <c r="E14" s="44"/>
      <c r="F14" s="48">
        <v>270</v>
      </c>
      <c r="G14" s="72" t="s">
        <v>29</v>
      </c>
      <c r="H14" s="72"/>
      <c r="I14" s="34" t="s">
        <v>14</v>
      </c>
      <c r="J14" s="44" t="s">
        <v>51</v>
      </c>
      <c r="K14" s="9" t="str">
        <f t="shared" si="0"/>
        <v>GİREMEZ(AKTS)</v>
      </c>
      <c r="L14" s="41">
        <v>3.6</v>
      </c>
      <c r="M14" s="11"/>
      <c r="N14" s="11" t="s">
        <v>15</v>
      </c>
      <c r="O14" s="12">
        <f t="shared" si="1"/>
        <v>0</v>
      </c>
      <c r="P14" s="13">
        <f t="shared" si="2"/>
        <v>90</v>
      </c>
      <c r="Q14" s="13">
        <f t="shared" si="3"/>
        <v>3</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30" t="s">
        <v>47</v>
      </c>
      <c r="C15" s="50" t="s">
        <v>48</v>
      </c>
      <c r="D15" s="47">
        <v>82</v>
      </c>
      <c r="E15" s="44"/>
      <c r="F15" s="48">
        <v>268</v>
      </c>
      <c r="G15" s="72" t="s">
        <v>40</v>
      </c>
      <c r="H15" s="72"/>
      <c r="I15" s="43" t="s">
        <v>14</v>
      </c>
      <c r="J15" s="44" t="s">
        <v>23</v>
      </c>
      <c r="K15" s="9" t="str">
        <f t="shared" si="0"/>
        <v>GİREMEZ(AKTS)</v>
      </c>
      <c r="L15" s="41">
        <v>3.27</v>
      </c>
      <c r="M15" s="11"/>
      <c r="N15" s="11" t="s">
        <v>15</v>
      </c>
      <c r="O15" s="12">
        <f t="shared" si="1"/>
        <v>0</v>
      </c>
      <c r="P15" s="13">
        <f t="shared" si="2"/>
        <v>97</v>
      </c>
      <c r="Q15" s="13">
        <f t="shared" si="3"/>
        <v>2.7628865979381443</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GİREMEZ(AKTS)</v>
      </c>
      <c r="AO15" s="15">
        <f t="shared" si="13"/>
        <v>2.5</v>
      </c>
      <c r="AR15" s="17" t="s">
        <v>23</v>
      </c>
    </row>
    <row r="16" spans="2:53" ht="15.6">
      <c r="B16" s="30" t="s">
        <v>49</v>
      </c>
      <c r="C16" s="31" t="s">
        <v>39</v>
      </c>
      <c r="D16" s="47">
        <v>75</v>
      </c>
      <c r="E16" s="44"/>
      <c r="F16" s="48">
        <v>245.5</v>
      </c>
      <c r="G16" s="72" t="s">
        <v>41</v>
      </c>
      <c r="H16" s="72"/>
      <c r="I16" s="43" t="s">
        <v>14</v>
      </c>
      <c r="J16" s="44" t="s">
        <v>51</v>
      </c>
      <c r="K16" s="9" t="str">
        <f t="shared" si="0"/>
        <v>GİREMEZ(AKTS)</v>
      </c>
      <c r="L16" s="41">
        <v>3.27</v>
      </c>
      <c r="M16" s="11"/>
      <c r="N16" s="11" t="s">
        <v>15</v>
      </c>
      <c r="O16" s="12">
        <f t="shared" si="1"/>
        <v>0</v>
      </c>
      <c r="P16" s="13">
        <f t="shared" si="2"/>
        <v>90</v>
      </c>
      <c r="Q16" s="13">
        <f t="shared" si="3"/>
        <v>2.7277777777777779</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GİREMEZ(AKTS)</v>
      </c>
      <c r="AO16" s="15">
        <f t="shared" si="13"/>
        <v>2.5</v>
      </c>
      <c r="AR16" s="17" t="s">
        <v>23</v>
      </c>
    </row>
    <row r="17" spans="2:44" ht="15.6">
      <c r="B17" s="30"/>
      <c r="C17" s="31"/>
      <c r="D17" s="47"/>
      <c r="E17" s="44" t="str">
        <f t="shared" ref="E11:E25" si="14">IF(J17=" "," ",P17)</f>
        <v xml:space="preserve"> </v>
      </c>
      <c r="F17" s="48"/>
      <c r="G17" s="72"/>
      <c r="H17" s="72"/>
      <c r="I17" s="43" t="s">
        <v>14</v>
      </c>
      <c r="J17" s="44" t="s">
        <v>14</v>
      </c>
      <c r="K17" s="9" t="str">
        <f t="shared" si="0"/>
        <v xml:space="preserve"> </v>
      </c>
      <c r="L17" s="41" t="s">
        <v>14</v>
      </c>
      <c r="M17" s="11"/>
      <c r="N17" s="11" t="s">
        <v>15</v>
      </c>
      <c r="O17" s="12">
        <f t="shared" si="1"/>
        <v>0</v>
      </c>
      <c r="P17" s="13">
        <f t="shared" si="2"/>
        <v>0</v>
      </c>
      <c r="Q17" s="13" t="e">
        <f t="shared" si="3"/>
        <v>#DIV/0!</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 xml:space="preserve"> </v>
      </c>
      <c r="AO17" s="15">
        <f t="shared" si="13"/>
        <v>2.5</v>
      </c>
      <c r="AR17" s="17" t="s">
        <v>23</v>
      </c>
    </row>
    <row r="18" spans="2:44" ht="15.6">
      <c r="B18" s="30"/>
      <c r="C18" s="31"/>
      <c r="D18" s="47"/>
      <c r="E18" s="44" t="str">
        <f t="shared" si="14"/>
        <v xml:space="preserve"> </v>
      </c>
      <c r="F18" s="48"/>
      <c r="G18" s="72"/>
      <c r="H18" s="72"/>
      <c r="I18" s="43" t="s">
        <v>14</v>
      </c>
      <c r="J18" s="44" t="s">
        <v>14</v>
      </c>
      <c r="K18" s="9" t="str">
        <f t="shared" si="0"/>
        <v xml:space="preserve"> </v>
      </c>
      <c r="L18" s="41" t="s">
        <v>14</v>
      </c>
      <c r="M18" s="11"/>
      <c r="N18" s="11" t="s">
        <v>15</v>
      </c>
      <c r="O18" s="12">
        <f t="shared" si="1"/>
        <v>0</v>
      </c>
      <c r="P18" s="13">
        <f t="shared" si="2"/>
        <v>0</v>
      </c>
      <c r="Q18" s="13" t="e">
        <f t="shared" si="3"/>
        <v>#DIV/0!</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 xml:space="preserve"> </v>
      </c>
      <c r="AO18" s="15">
        <f t="shared" si="13"/>
        <v>2.5</v>
      </c>
      <c r="AR18" s="17" t="s">
        <v>23</v>
      </c>
    </row>
    <row r="19" spans="2:44" ht="15.6">
      <c r="B19" s="30"/>
      <c r="C19" s="31"/>
      <c r="D19" s="47"/>
      <c r="E19" s="44" t="str">
        <f t="shared" si="14"/>
        <v xml:space="preserve"> </v>
      </c>
      <c r="F19" s="48"/>
      <c r="G19" s="72"/>
      <c r="H19" s="72"/>
      <c r="I19" s="43" t="s">
        <v>14</v>
      </c>
      <c r="J19" s="44" t="s">
        <v>14</v>
      </c>
      <c r="K19" s="9" t="str">
        <f t="shared" si="0"/>
        <v xml:space="preserve"> </v>
      </c>
      <c r="L19" s="41" t="s">
        <v>14</v>
      </c>
      <c r="M19" s="11"/>
      <c r="N19" s="11" t="s">
        <v>15</v>
      </c>
      <c r="O19" s="12">
        <f t="shared" si="1"/>
        <v>0</v>
      </c>
      <c r="P19" s="13">
        <f t="shared" si="2"/>
        <v>0</v>
      </c>
      <c r="Q19" s="13" t="e">
        <f t="shared" si="3"/>
        <v>#DIV/0!</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 xml:space="preserve"> </v>
      </c>
      <c r="AO19" s="15">
        <f t="shared" si="13"/>
        <v>2.5</v>
      </c>
      <c r="AR19" s="17" t="s">
        <v>23</v>
      </c>
    </row>
    <row r="20" spans="2:44" ht="15.6">
      <c r="B20" s="30"/>
      <c r="C20" s="31"/>
      <c r="D20" s="47"/>
      <c r="E20" s="44" t="str">
        <f t="shared" si="14"/>
        <v xml:space="preserve"> </v>
      </c>
      <c r="F20" s="48"/>
      <c r="G20" s="72"/>
      <c r="H20" s="72"/>
      <c r="I20" s="43" t="s">
        <v>14</v>
      </c>
      <c r="J20" s="44" t="s">
        <v>14</v>
      </c>
      <c r="K20" s="9" t="str">
        <f t="shared" si="0"/>
        <v xml:space="preserve"> </v>
      </c>
      <c r="L20" s="10" t="str">
        <f t="shared" ref="L20:L25" si="15">IF(D20=0," ",IF(J20=0," ",Q20))</f>
        <v xml:space="preserve"> </v>
      </c>
      <c r="M20" s="11"/>
      <c r="N20" s="11" t="s">
        <v>15</v>
      </c>
      <c r="O20" s="12">
        <f t="shared" si="1"/>
        <v>0</v>
      </c>
      <c r="P20" s="13">
        <f t="shared" si="2"/>
        <v>0</v>
      </c>
      <c r="Q20" s="13" t="e">
        <f t="shared" si="3"/>
        <v>#DIV/0!</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 xml:space="preserve"> </v>
      </c>
      <c r="AO20" s="15">
        <f t="shared" si="13"/>
        <v>2.5</v>
      </c>
      <c r="AR20" s="17" t="s">
        <v>23</v>
      </c>
    </row>
    <row r="21" spans="2:44" ht="15.6">
      <c r="B21" s="30"/>
      <c r="C21" s="31"/>
      <c r="D21" s="47"/>
      <c r="E21" s="44" t="str">
        <f t="shared" si="14"/>
        <v xml:space="preserve"> </v>
      </c>
      <c r="F21" s="48"/>
      <c r="G21" s="72"/>
      <c r="H21" s="72"/>
      <c r="I21" s="43" t="s">
        <v>14</v>
      </c>
      <c r="J21" s="44" t="s">
        <v>14</v>
      </c>
      <c r="K21" s="9" t="str">
        <f t="shared" si="0"/>
        <v xml:space="preserve"> </v>
      </c>
      <c r="L21" s="10" t="str">
        <f t="shared" si="15"/>
        <v xml:space="preserve"> </v>
      </c>
      <c r="M21" s="11"/>
      <c r="N21" s="11" t="s">
        <v>15</v>
      </c>
      <c r="O21" s="12">
        <f t="shared" si="1"/>
        <v>0</v>
      </c>
      <c r="P21" s="13">
        <f t="shared" si="2"/>
        <v>0</v>
      </c>
      <c r="Q21" s="13" t="e">
        <f t="shared" si="3"/>
        <v>#DIV/0!</v>
      </c>
      <c r="R21" s="14">
        <v>3.5</v>
      </c>
      <c r="S21" s="14" t="s">
        <v>16</v>
      </c>
      <c r="T21" s="15">
        <f t="shared" si="4"/>
        <v>0</v>
      </c>
      <c r="U21" s="14">
        <v>3</v>
      </c>
      <c r="V21" s="14" t="s">
        <v>17</v>
      </c>
      <c r="W21" s="15">
        <f t="shared" si="5"/>
        <v>0</v>
      </c>
      <c r="X21" s="14">
        <v>2.5</v>
      </c>
      <c r="Y21" s="14" t="s">
        <v>18</v>
      </c>
      <c r="Z21" s="15">
        <f t="shared" si="6"/>
        <v>0</v>
      </c>
      <c r="AA21" s="14">
        <v>2</v>
      </c>
      <c r="AB21" s="14" t="s">
        <v>19</v>
      </c>
      <c r="AC21" s="15">
        <f t="shared" si="7"/>
        <v>0</v>
      </c>
      <c r="AD21" s="14">
        <v>1.5</v>
      </c>
      <c r="AE21" s="14" t="s">
        <v>20</v>
      </c>
      <c r="AF21" s="15">
        <f t="shared" si="8"/>
        <v>0</v>
      </c>
      <c r="AG21" s="14">
        <v>1</v>
      </c>
      <c r="AH21" s="14" t="s">
        <v>21</v>
      </c>
      <c r="AI21" s="15">
        <f t="shared" si="9"/>
        <v>0</v>
      </c>
      <c r="AJ21" s="14">
        <v>0</v>
      </c>
      <c r="AK21" s="14" t="s">
        <v>22</v>
      </c>
      <c r="AL21" s="15">
        <f t="shared" si="10"/>
        <v>0</v>
      </c>
      <c r="AM21" s="15">
        <f t="shared" si="11"/>
        <v>0</v>
      </c>
      <c r="AN21" s="16" t="str">
        <f t="shared" si="12"/>
        <v xml:space="preserve"> </v>
      </c>
      <c r="AO21" s="15">
        <f t="shared" si="13"/>
        <v>2.5</v>
      </c>
      <c r="AR21" s="17" t="s">
        <v>23</v>
      </c>
    </row>
    <row r="22" spans="2:44" ht="15.6">
      <c r="B22" s="30"/>
      <c r="C22" s="31"/>
      <c r="D22" s="47"/>
      <c r="E22" s="44" t="str">
        <f t="shared" si="14"/>
        <v xml:space="preserve"> </v>
      </c>
      <c r="F22" s="48"/>
      <c r="G22" s="72"/>
      <c r="H22" s="72"/>
      <c r="I22" s="43" t="s">
        <v>14</v>
      </c>
      <c r="J22" s="44" t="s">
        <v>14</v>
      </c>
      <c r="K22" s="9" t="str">
        <f t="shared" si="0"/>
        <v xml:space="preserve"> </v>
      </c>
      <c r="L22" s="10" t="str">
        <f t="shared" si="15"/>
        <v xml:space="preserve"> </v>
      </c>
      <c r="M22" s="11"/>
      <c r="N22" s="11" t="s">
        <v>15</v>
      </c>
      <c r="O22" s="12">
        <f t="shared" si="1"/>
        <v>0</v>
      </c>
      <c r="P22" s="13">
        <f t="shared" si="2"/>
        <v>0</v>
      </c>
      <c r="Q22" s="13" t="e">
        <f t="shared" si="3"/>
        <v>#DIV/0!</v>
      </c>
      <c r="R22" s="14">
        <v>3.5</v>
      </c>
      <c r="S22" s="14" t="s">
        <v>16</v>
      </c>
      <c r="T22" s="15">
        <f t="shared" si="4"/>
        <v>0</v>
      </c>
      <c r="U22" s="14">
        <v>3</v>
      </c>
      <c r="V22" s="14" t="s">
        <v>17</v>
      </c>
      <c r="W22" s="15">
        <f t="shared" si="5"/>
        <v>0</v>
      </c>
      <c r="X22" s="14">
        <v>2.5</v>
      </c>
      <c r="Y22" s="14" t="s">
        <v>18</v>
      </c>
      <c r="Z22" s="15">
        <f t="shared" si="6"/>
        <v>0</v>
      </c>
      <c r="AA22" s="14">
        <v>2</v>
      </c>
      <c r="AB22" s="14" t="s">
        <v>19</v>
      </c>
      <c r="AC22" s="15">
        <f t="shared" si="7"/>
        <v>0</v>
      </c>
      <c r="AD22" s="14">
        <v>1.5</v>
      </c>
      <c r="AE22" s="14" t="s">
        <v>20</v>
      </c>
      <c r="AF22" s="15">
        <f t="shared" si="8"/>
        <v>0</v>
      </c>
      <c r="AG22" s="14">
        <v>1</v>
      </c>
      <c r="AH22" s="14" t="s">
        <v>21</v>
      </c>
      <c r="AI22" s="15">
        <f t="shared" si="9"/>
        <v>0</v>
      </c>
      <c r="AJ22" s="14">
        <v>0</v>
      </c>
      <c r="AK22" s="14" t="s">
        <v>22</v>
      </c>
      <c r="AL22" s="15">
        <f t="shared" si="10"/>
        <v>0</v>
      </c>
      <c r="AM22" s="15">
        <f t="shared" si="11"/>
        <v>0</v>
      </c>
      <c r="AN22" s="16" t="str">
        <f t="shared" si="12"/>
        <v xml:space="preserve"> </v>
      </c>
      <c r="AO22" s="15">
        <f t="shared" si="13"/>
        <v>2.5</v>
      </c>
      <c r="AR22" s="17" t="s">
        <v>23</v>
      </c>
    </row>
    <row r="23" spans="2:44" ht="15.6">
      <c r="B23" s="30"/>
      <c r="C23" s="31"/>
      <c r="D23" s="47"/>
      <c r="E23" s="44" t="str">
        <f t="shared" si="14"/>
        <v xml:space="preserve"> </v>
      </c>
      <c r="F23" s="48"/>
      <c r="G23" s="72"/>
      <c r="H23" s="72"/>
      <c r="I23" s="43" t="s">
        <v>14</v>
      </c>
      <c r="J23" s="44" t="s">
        <v>14</v>
      </c>
      <c r="K23" s="9" t="str">
        <f t="shared" si="0"/>
        <v xml:space="preserve"> </v>
      </c>
      <c r="L23" s="10" t="str">
        <f t="shared" si="15"/>
        <v xml:space="preserve"> </v>
      </c>
      <c r="M23" s="11"/>
      <c r="N23" s="11" t="s">
        <v>15</v>
      </c>
      <c r="O23" s="12">
        <f t="shared" si="1"/>
        <v>0</v>
      </c>
      <c r="P23" s="13">
        <f t="shared" si="2"/>
        <v>0</v>
      </c>
      <c r="Q23" s="13" t="e">
        <f t="shared" si="3"/>
        <v>#DIV/0!</v>
      </c>
      <c r="R23" s="14">
        <v>3.5</v>
      </c>
      <c r="S23" s="14" t="s">
        <v>16</v>
      </c>
      <c r="T23" s="15">
        <f t="shared" si="4"/>
        <v>0</v>
      </c>
      <c r="U23" s="14">
        <v>3</v>
      </c>
      <c r="V23" s="14" t="s">
        <v>17</v>
      </c>
      <c r="W23" s="15">
        <f t="shared" si="5"/>
        <v>0</v>
      </c>
      <c r="X23" s="14">
        <v>2.5</v>
      </c>
      <c r="Y23" s="14" t="s">
        <v>18</v>
      </c>
      <c r="Z23" s="15">
        <f t="shared" si="6"/>
        <v>0</v>
      </c>
      <c r="AA23" s="14">
        <v>2</v>
      </c>
      <c r="AB23" s="14" t="s">
        <v>19</v>
      </c>
      <c r="AC23" s="15">
        <f t="shared" si="7"/>
        <v>0</v>
      </c>
      <c r="AD23" s="14">
        <v>1.5</v>
      </c>
      <c r="AE23" s="14" t="s">
        <v>20</v>
      </c>
      <c r="AF23" s="15">
        <f t="shared" si="8"/>
        <v>0</v>
      </c>
      <c r="AG23" s="14">
        <v>1</v>
      </c>
      <c r="AH23" s="14" t="s">
        <v>21</v>
      </c>
      <c r="AI23" s="15">
        <f t="shared" si="9"/>
        <v>0</v>
      </c>
      <c r="AJ23" s="14">
        <v>0</v>
      </c>
      <c r="AK23" s="14" t="s">
        <v>22</v>
      </c>
      <c r="AL23" s="15">
        <f t="shared" si="10"/>
        <v>0</v>
      </c>
      <c r="AM23" s="15">
        <f t="shared" si="11"/>
        <v>0</v>
      </c>
      <c r="AN23" s="16" t="str">
        <f t="shared" si="12"/>
        <v xml:space="preserve"> </v>
      </c>
      <c r="AO23" s="15">
        <f t="shared" si="13"/>
        <v>2.5</v>
      </c>
      <c r="AR23" s="17" t="s">
        <v>23</v>
      </c>
    </row>
    <row r="24" spans="2:44" ht="15.6">
      <c r="B24" s="30"/>
      <c r="C24" s="31"/>
      <c r="D24" s="47"/>
      <c r="E24" s="44" t="str">
        <f t="shared" si="14"/>
        <v xml:space="preserve"> </v>
      </c>
      <c r="F24" s="48"/>
      <c r="G24" s="72"/>
      <c r="H24" s="72"/>
      <c r="I24" s="49" t="s">
        <v>14</v>
      </c>
      <c r="J24" s="44" t="s">
        <v>14</v>
      </c>
      <c r="K24" s="9" t="str">
        <f t="shared" si="0"/>
        <v xml:space="preserve"> </v>
      </c>
      <c r="L24" s="10" t="str">
        <f t="shared" si="15"/>
        <v xml:space="preserve"> </v>
      </c>
      <c r="M24" s="11"/>
      <c r="N24" s="11" t="s">
        <v>15</v>
      </c>
      <c r="O24" s="12">
        <f t="shared" si="1"/>
        <v>0</v>
      </c>
      <c r="P24" s="13">
        <f t="shared" si="2"/>
        <v>0</v>
      </c>
      <c r="Q24" s="13" t="e">
        <f t="shared" si="3"/>
        <v>#DIV/0!</v>
      </c>
      <c r="R24" s="14">
        <v>3.5</v>
      </c>
      <c r="S24" s="14" t="s">
        <v>16</v>
      </c>
      <c r="T24" s="15">
        <f t="shared" si="4"/>
        <v>0</v>
      </c>
      <c r="U24" s="14">
        <v>3</v>
      </c>
      <c r="V24" s="14" t="s">
        <v>17</v>
      </c>
      <c r="W24" s="15">
        <f t="shared" si="5"/>
        <v>0</v>
      </c>
      <c r="X24" s="14">
        <v>2.5</v>
      </c>
      <c r="Y24" s="14" t="s">
        <v>18</v>
      </c>
      <c r="Z24" s="15">
        <f t="shared" si="6"/>
        <v>0</v>
      </c>
      <c r="AA24" s="14">
        <v>2</v>
      </c>
      <c r="AB24" s="14" t="s">
        <v>19</v>
      </c>
      <c r="AC24" s="15">
        <f t="shared" si="7"/>
        <v>0</v>
      </c>
      <c r="AD24" s="14">
        <v>1.5</v>
      </c>
      <c r="AE24" s="14" t="s">
        <v>20</v>
      </c>
      <c r="AF24" s="15">
        <f t="shared" si="8"/>
        <v>0</v>
      </c>
      <c r="AG24" s="14">
        <v>1</v>
      </c>
      <c r="AH24" s="14" t="s">
        <v>21</v>
      </c>
      <c r="AI24" s="15">
        <f t="shared" si="9"/>
        <v>0</v>
      </c>
      <c r="AJ24" s="14">
        <v>0</v>
      </c>
      <c r="AK24" s="14" t="s">
        <v>22</v>
      </c>
      <c r="AL24" s="15">
        <f t="shared" si="10"/>
        <v>0</v>
      </c>
      <c r="AM24" s="15">
        <f t="shared" si="11"/>
        <v>0</v>
      </c>
      <c r="AN24" s="16" t="str">
        <f t="shared" si="12"/>
        <v xml:space="preserve"> </v>
      </c>
      <c r="AO24" s="15">
        <f t="shared" si="13"/>
        <v>2.5</v>
      </c>
      <c r="AR24" s="17" t="s">
        <v>23</v>
      </c>
    </row>
    <row r="25" spans="2:44" ht="16.2" thickBot="1">
      <c r="B25" s="5" t="s">
        <v>14</v>
      </c>
      <c r="C25" s="6" t="s">
        <v>14</v>
      </c>
      <c r="D25" s="7"/>
      <c r="E25" s="8" t="str">
        <f t="shared" si="14"/>
        <v xml:space="preserve"> </v>
      </c>
      <c r="F25" s="26"/>
      <c r="G25" s="69"/>
      <c r="H25" s="70"/>
      <c r="I25" s="36"/>
      <c r="J25" s="27" t="s">
        <v>14</v>
      </c>
      <c r="K25" s="9" t="str">
        <f t="shared" si="0"/>
        <v xml:space="preserve"> </v>
      </c>
      <c r="L25" s="10" t="str">
        <f t="shared" si="15"/>
        <v xml:space="preserve"> </v>
      </c>
      <c r="M25" s="11"/>
      <c r="N25" s="11" t="s">
        <v>15</v>
      </c>
      <c r="O25" s="12">
        <f t="shared" si="1"/>
        <v>0</v>
      </c>
      <c r="P25" s="13">
        <f t="shared" si="2"/>
        <v>0</v>
      </c>
      <c r="Q25" s="13" t="e">
        <f t="shared" si="3"/>
        <v>#DIV/0!</v>
      </c>
      <c r="R25" s="14">
        <v>3.5</v>
      </c>
      <c r="S25" s="14" t="s">
        <v>16</v>
      </c>
      <c r="T25" s="15">
        <f t="shared" si="4"/>
        <v>0</v>
      </c>
      <c r="U25" s="14">
        <v>3</v>
      </c>
      <c r="V25" s="14" t="s">
        <v>17</v>
      </c>
      <c r="W25" s="15">
        <f t="shared" si="5"/>
        <v>0</v>
      </c>
      <c r="X25" s="14">
        <v>2.5</v>
      </c>
      <c r="Y25" s="14" t="s">
        <v>18</v>
      </c>
      <c r="Z25" s="15">
        <f t="shared" si="6"/>
        <v>0</v>
      </c>
      <c r="AA25" s="14">
        <v>2</v>
      </c>
      <c r="AB25" s="14" t="s">
        <v>19</v>
      </c>
      <c r="AC25" s="15">
        <f t="shared" si="7"/>
        <v>0</v>
      </c>
      <c r="AD25" s="14">
        <v>1.5</v>
      </c>
      <c r="AE25" s="14" t="s">
        <v>20</v>
      </c>
      <c r="AF25" s="15">
        <f t="shared" si="8"/>
        <v>0</v>
      </c>
      <c r="AG25" s="14">
        <v>1</v>
      </c>
      <c r="AH25" s="14" t="s">
        <v>21</v>
      </c>
      <c r="AI25" s="15">
        <f t="shared" si="9"/>
        <v>0</v>
      </c>
      <c r="AJ25" s="14">
        <v>0</v>
      </c>
      <c r="AK25" s="14" t="s">
        <v>22</v>
      </c>
      <c r="AL25" s="15">
        <f t="shared" si="10"/>
        <v>0</v>
      </c>
      <c r="AM25" s="15">
        <f t="shared" si="11"/>
        <v>0</v>
      </c>
      <c r="AN25" s="16" t="str">
        <f t="shared" si="12"/>
        <v xml:space="preserve"> </v>
      </c>
      <c r="AO25" s="15">
        <f t="shared" si="13"/>
        <v>2.5</v>
      </c>
      <c r="AR25" s="17" t="s">
        <v>23</v>
      </c>
    </row>
    <row r="26" spans="2:44">
      <c r="B26" s="71" t="s">
        <v>24</v>
      </c>
      <c r="C26" s="62"/>
      <c r="D26" s="19"/>
      <c r="E26" s="62" t="s">
        <v>24</v>
      </c>
      <c r="F26" s="61"/>
      <c r="G26" s="61"/>
      <c r="H26" s="20"/>
      <c r="I26" s="20"/>
      <c r="J26" s="61" t="s">
        <v>24</v>
      </c>
      <c r="K26" s="62"/>
      <c r="L26" s="63"/>
    </row>
    <row r="27" spans="2:44">
      <c r="B27" s="64" t="s">
        <v>40</v>
      </c>
      <c r="C27" s="65"/>
      <c r="D27" s="32"/>
      <c r="E27" s="53" t="s">
        <v>29</v>
      </c>
      <c r="F27" s="53"/>
      <c r="G27" s="53"/>
      <c r="H27" s="21"/>
      <c r="I27" s="21"/>
      <c r="J27" s="53" t="s">
        <v>30</v>
      </c>
      <c r="K27" s="53"/>
      <c r="L27" s="66"/>
    </row>
    <row r="28" spans="2:44">
      <c r="B28" s="22"/>
      <c r="C28" s="39"/>
      <c r="D28" s="32"/>
      <c r="E28" s="23"/>
      <c r="F28" s="23"/>
      <c r="G28" s="23"/>
      <c r="H28" s="32"/>
      <c r="I28" s="37"/>
      <c r="J28" s="32"/>
      <c r="K28" s="32"/>
      <c r="L28" s="33"/>
    </row>
    <row r="29" spans="2:44">
      <c r="B29" s="22"/>
      <c r="C29" s="39"/>
      <c r="D29" s="32"/>
      <c r="E29" s="23"/>
      <c r="F29" s="23"/>
      <c r="G29" s="23"/>
      <c r="H29" s="32"/>
      <c r="I29" s="37"/>
      <c r="J29" s="32"/>
      <c r="K29" s="32"/>
      <c r="L29" s="33"/>
    </row>
    <row r="30" spans="2:44">
      <c r="B30" s="22"/>
      <c r="C30" s="39"/>
      <c r="D30" s="32"/>
      <c r="E30" s="23"/>
      <c r="F30" s="23"/>
      <c r="G30" s="23"/>
      <c r="H30" s="32"/>
      <c r="I30" s="37"/>
      <c r="J30" s="32"/>
      <c r="K30" s="32"/>
      <c r="L30" s="33"/>
    </row>
    <row r="31" spans="2:44">
      <c r="B31" s="51"/>
      <c r="C31" s="52"/>
      <c r="D31" s="32"/>
      <c r="E31" s="61" t="s">
        <v>24</v>
      </c>
      <c r="F31" s="61"/>
      <c r="G31" s="61"/>
      <c r="H31" s="32"/>
      <c r="I31" s="37"/>
      <c r="J31" s="67"/>
      <c r="K31" s="67"/>
      <c r="L31" s="68"/>
    </row>
    <row r="32" spans="2:44">
      <c r="B32" s="51"/>
      <c r="C32" s="52"/>
      <c r="D32" s="32"/>
      <c r="E32" s="53" t="s">
        <v>31</v>
      </c>
      <c r="F32" s="53"/>
      <c r="G32" s="53"/>
      <c r="H32" s="32"/>
      <c r="I32" s="37"/>
      <c r="J32" s="52"/>
      <c r="K32" s="52"/>
      <c r="L32" s="54"/>
    </row>
    <row r="33" spans="2:12">
      <c r="B33" s="42"/>
      <c r="C33" s="38"/>
      <c r="D33" s="21"/>
      <c r="E33" s="24"/>
      <c r="F33" s="24"/>
      <c r="G33" s="24"/>
      <c r="H33" s="21"/>
      <c r="I33" s="21"/>
      <c r="J33" s="24"/>
      <c r="K33" s="24"/>
      <c r="L33" s="25"/>
    </row>
    <row r="34" spans="2:12">
      <c r="B34" s="42"/>
      <c r="C34" s="38"/>
      <c r="D34" s="21"/>
      <c r="E34" s="24"/>
      <c r="F34" s="24"/>
      <c r="G34" s="24"/>
      <c r="H34" s="21"/>
      <c r="I34" s="21"/>
      <c r="J34" s="24"/>
      <c r="K34" s="24"/>
      <c r="L34" s="25"/>
    </row>
    <row r="35" spans="2:12" ht="14.25" customHeight="1">
      <c r="B35" s="55" t="s">
        <v>26</v>
      </c>
      <c r="C35" s="56"/>
      <c r="D35" s="56"/>
      <c r="E35" s="56"/>
      <c r="F35" s="56"/>
      <c r="G35" s="56"/>
      <c r="H35" s="56"/>
      <c r="I35" s="56"/>
      <c r="J35" s="56"/>
      <c r="K35" s="56"/>
      <c r="L35" s="57"/>
    </row>
    <row r="36" spans="2:12" ht="83.25" customHeight="1" thickBot="1">
      <c r="B36" s="58" t="s">
        <v>33</v>
      </c>
      <c r="C36" s="59"/>
      <c r="D36" s="59"/>
      <c r="E36" s="59"/>
      <c r="F36" s="59"/>
      <c r="G36" s="59"/>
      <c r="H36" s="59"/>
      <c r="I36" s="59"/>
      <c r="J36" s="59"/>
      <c r="K36" s="59"/>
      <c r="L36" s="60"/>
    </row>
  </sheetData>
  <mergeCells count="39">
    <mergeCell ref="G12:H12"/>
    <mergeCell ref="B1:L1"/>
    <mergeCell ref="B2:L2"/>
    <mergeCell ref="B3:L3"/>
    <mergeCell ref="B4:L4"/>
    <mergeCell ref="B5:L5"/>
    <mergeCell ref="B6:L6"/>
    <mergeCell ref="B7:L7"/>
    <mergeCell ref="B8:L8"/>
    <mergeCell ref="G9:H9"/>
    <mergeCell ref="G10:H10"/>
    <mergeCell ref="G11:H11"/>
    <mergeCell ref="G25:H25"/>
    <mergeCell ref="B26:C26"/>
    <mergeCell ref="E26:G26"/>
    <mergeCell ref="G24:H24"/>
    <mergeCell ref="G13:H13"/>
    <mergeCell ref="G14:H14"/>
    <mergeCell ref="G15:H15"/>
    <mergeCell ref="G16:H16"/>
    <mergeCell ref="G17:H17"/>
    <mergeCell ref="G18:H18"/>
    <mergeCell ref="G19:H19"/>
    <mergeCell ref="G20:H20"/>
    <mergeCell ref="G21:H21"/>
    <mergeCell ref="G22:H22"/>
    <mergeCell ref="G23:H23"/>
    <mergeCell ref="J26:L26"/>
    <mergeCell ref="B27:C27"/>
    <mergeCell ref="E27:G27"/>
    <mergeCell ref="J27:L27"/>
    <mergeCell ref="B31:C31"/>
    <mergeCell ref="E31:G31"/>
    <mergeCell ref="J31:L31"/>
    <mergeCell ref="B32:C32"/>
    <mergeCell ref="E32:G32"/>
    <mergeCell ref="J32:L32"/>
    <mergeCell ref="B35:L35"/>
    <mergeCell ref="B36:L36"/>
  </mergeCells>
  <pageMargins left="0.70866141732283472" right="0.70866141732283472"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HALKLA İLİŞ. REKLAM. 1. GRUP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2017-02-03T11:54:17Z</dcterms:modified>
</cp:coreProperties>
</file>