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MALİYE UE 1. Grup" sheetId="1" r:id="rId1"/>
    <sheet name="MALİYE UE 2.GRUP " sheetId="2" r:id="rId2"/>
  </sheets>
  <definedNames>
    <definedName name="_xlnm.Print_Area" localSheetId="0">'MALİYE UE 1. Grup'!$A$1:$J$37</definedName>
  </definedNames>
  <calcPr fullCalcOnLoad="1"/>
</workbook>
</file>

<file path=xl/sharedStrings.xml><?xml version="1.0" encoding="utf-8"?>
<sst xmlns="http://schemas.openxmlformats.org/spreadsheetml/2006/main" count="548" uniqueCount="124">
  <si>
    <t>NUMARASI</t>
  </si>
  <si>
    <t>ADI SOYADI</t>
  </si>
  <si>
    <t>DANIŞMANI</t>
  </si>
  <si>
    <t>PROJE</t>
  </si>
  <si>
    <t>YETERLİK</t>
  </si>
  <si>
    <t>90-100</t>
  </si>
  <si>
    <t>85-89</t>
  </si>
  <si>
    <t>80-84</t>
  </si>
  <si>
    <t>75-79</t>
  </si>
  <si>
    <t>65-74</t>
  </si>
  <si>
    <t>58-64</t>
  </si>
  <si>
    <t>50-57</t>
  </si>
  <si>
    <t>AĞIRLIKLI NOT ORT.</t>
  </si>
  <si>
    <t>MEVCUT KREDİSİ</t>
  </si>
  <si>
    <t>PROJE DAHİL KREDİ</t>
  </si>
  <si>
    <t>49 -</t>
  </si>
  <si>
    <t>toplam</t>
  </si>
  <si>
    <t>T.C.</t>
  </si>
  <si>
    <t>SAKARYA ÜNİVERSİTESİ</t>
  </si>
  <si>
    <t>JÜRİ</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</si>
  <si>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</si>
  <si>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 xml:space="preserve">Not:    1) Öğrencinin danışmanı Proje ve Yeterlik Sınavına girmek zorundadır.          
          2) Proje sınavından başarılı olmayan öğrenci yeterlik sınavına alınmaz.
</t>
  </si>
  <si>
    <t>PROJE SAVUNMA VE YETERLİK SINAVI BAŞARI LİSTESİ</t>
  </si>
  <si>
    <t>G.A. NOT ORTALAMA</t>
  </si>
  <si>
    <t xml:space="preserve"> 1. GRUP</t>
  </si>
  <si>
    <t>SOSYAL BİLİMLER ENSTİTÜSÜ</t>
  </si>
  <si>
    <t>Yrd. Doç. Dr. Nurullah ALTUN</t>
  </si>
  <si>
    <t>UZAKTAN EĞİTİM MALİYE TEZSİZ YÜKSEK LİSANS PROGRAMI</t>
  </si>
  <si>
    <t>Doç. Dr. Temel GÜRDAL</t>
  </si>
  <si>
    <t>Prof. Dr. Fatih SAVAŞAN</t>
  </si>
  <si>
    <t>Prof. Dr. Habib YILDIZ</t>
  </si>
  <si>
    <t>Yrd. Doç. Dr. Fatih YARDIMCIOĞLU</t>
  </si>
  <si>
    <t>Mustafa ÖZTÜRK</t>
  </si>
  <si>
    <t>Yasemin KIRTEPE</t>
  </si>
  <si>
    <t>Abdulhamit BAL</t>
  </si>
  <si>
    <t>Ali ŞAHİN</t>
  </si>
  <si>
    <t>Batıkan AKSU</t>
  </si>
  <si>
    <t>Mustafa TEKİN</t>
  </si>
  <si>
    <t>Menekşe DEMİRKAYA</t>
  </si>
  <si>
    <t>Didem ŞİMŞİT</t>
  </si>
  <si>
    <t>Emrah KAYA</t>
  </si>
  <si>
    <t>Hicran ATALAY</t>
  </si>
  <si>
    <t>Üsame ÇAVDAR</t>
  </si>
  <si>
    <t>Burak YÜCEL</t>
  </si>
  <si>
    <t>Emrah YILMAZ</t>
  </si>
  <si>
    <t>Durdane ABDİŞ</t>
  </si>
  <si>
    <t>Ramazan SİLAH</t>
  </si>
  <si>
    <t>Zekeriya ŞAŞMAZ</t>
  </si>
  <si>
    <t>Mustafa BAYRAKTAR</t>
  </si>
  <si>
    <t>Serap BOZ</t>
  </si>
  <si>
    <t>Zahide BAHAR</t>
  </si>
  <si>
    <t>Fadime Nur VURAL</t>
  </si>
  <si>
    <t>İsmail AKSOY</t>
  </si>
  <si>
    <t>Recep CİVİL</t>
  </si>
  <si>
    <t>İpek ÇETİN</t>
  </si>
  <si>
    <t>Doç. Dr. Mehmet Emin ALTUNDEMİR</t>
  </si>
  <si>
    <t>Prof. Dr. Naci Tolga SARUÇ</t>
  </si>
  <si>
    <t>Yrd. Doç. Dr. Cahit ŞANVER</t>
  </si>
  <si>
    <t>2013-2014 / BAHAR YARIYILI SONU</t>
  </si>
  <si>
    <t>1160E42022</t>
  </si>
  <si>
    <t>1160E42024</t>
  </si>
  <si>
    <t>1160E42544</t>
  </si>
  <si>
    <t>1160E42538</t>
  </si>
  <si>
    <t>1260E42518</t>
  </si>
  <si>
    <t>1260E42027</t>
  </si>
  <si>
    <t>1260E42513</t>
  </si>
  <si>
    <t>1260E42012</t>
  </si>
  <si>
    <t>1160E42026</t>
  </si>
  <si>
    <t>1260E42508</t>
  </si>
  <si>
    <t>1160E42010</t>
  </si>
  <si>
    <t>1260E42015</t>
  </si>
  <si>
    <t>1160E42508</t>
  </si>
  <si>
    <t>1160E42525</t>
  </si>
  <si>
    <t>1260E42534</t>
  </si>
  <si>
    <t>1060E42530</t>
  </si>
  <si>
    <t>1260E42003</t>
  </si>
  <si>
    <t>1160E42011</t>
  </si>
  <si>
    <t>1160E42541</t>
  </si>
  <si>
    <t>1260E42510</t>
  </si>
  <si>
    <t>1260E42511</t>
  </si>
  <si>
    <t>1260E42519</t>
  </si>
  <si>
    <t>1260E42516</t>
  </si>
  <si>
    <t>1260E42023</t>
  </si>
  <si>
    <t xml:space="preserve"> 2. GRUP</t>
  </si>
  <si>
    <t xml:space="preserve">Not:    1) Öğrencinin danışmanı Proje ve Yeterlik Sınavına girmek zorundadır.          
          2) Proje sınavından başarılı olmayan öğrenci yeterlik sınavına alınmaz.
</t>
  </si>
  <si>
    <t>Prof. Dr. Naci TOLGA SARUÇ</t>
  </si>
  <si>
    <t>1160E42019</t>
  </si>
  <si>
    <t>Bircan TURAN</t>
  </si>
  <si>
    <t>1160E42521</t>
  </si>
  <si>
    <t>Mehmet CEYHAN</t>
  </si>
  <si>
    <t>1160E42539</t>
  </si>
  <si>
    <t>Ferhat Nabi GÜLLER</t>
  </si>
  <si>
    <t>1160E42512</t>
  </si>
  <si>
    <t>Çiğdem KAVİZ</t>
  </si>
  <si>
    <t>1160E42531</t>
  </si>
  <si>
    <t>Hicret YILDIRIM</t>
  </si>
  <si>
    <t>1160E42510</t>
  </si>
  <si>
    <t>Gamze AYDIN AVCI</t>
  </si>
  <si>
    <t>1160E42039</t>
  </si>
  <si>
    <t>Ümran KALINSAZLIOĞLU</t>
  </si>
  <si>
    <t>1160E42014</t>
  </si>
  <si>
    <t>Fuat ÇALIŞKAN</t>
  </si>
  <si>
    <t>Bilal AKYOL</t>
  </si>
  <si>
    <t>1260E42536</t>
  </si>
  <si>
    <t>90-101</t>
  </si>
  <si>
    <t>85-90</t>
  </si>
  <si>
    <t>80-85</t>
  </si>
  <si>
    <t>75-80</t>
  </si>
  <si>
    <t>65-75</t>
  </si>
  <si>
    <t>58-65</t>
  </si>
  <si>
    <t>50-58</t>
  </si>
  <si>
    <t>50 -</t>
  </si>
  <si>
    <t>85-91</t>
  </si>
  <si>
    <t>80-86</t>
  </si>
  <si>
    <t>85-92</t>
  </si>
  <si>
    <t>80-87</t>
  </si>
  <si>
    <t>85-93</t>
  </si>
  <si>
    <t>80-88</t>
  </si>
  <si>
    <t>GİRMEDİ</t>
  </si>
  <si>
    <t xml:space="preserve"> </t>
  </si>
  <si>
    <t>Birsen KÜÇÜK AKBAŞ</t>
  </si>
  <si>
    <t>YETERLİLİĞE GİREMEZ(AKTS EKSİK)</t>
  </si>
  <si>
    <t>YETERLİLİĞE GİREMEZ(ORTALAMA YETERSİZ)</t>
  </si>
  <si>
    <t>YETERLİLİĞE GİREMEZ(DERSTEN BAŞARISIZ)</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</si>
</sst>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
    <numFmt numFmtId="165" formatCode="&quot;Evet&quot;;&quot;Evet&quot;;&quot;Hayır&quot;"/>
    <numFmt numFmtId="166" formatCode="&quot;Doğru&quot;;&quot;Doğru&quot;;&quot;Yanlış&quot;"/>
    <numFmt numFmtId="167" formatCode="&quot;Açık&quot;;&quot;Açık&quot;;&quot;Kapalı&quot;"/>
    <numFmt numFmtId="168" formatCode="[$€-2]\ #,##0.00_);[Red]\([$€-2]\ #,##0.00\)"/>
  </numFmts>
  <fonts count="60">
    <font>
      <sz val="11"/>
      <color theme="1"/>
      <name val="Calibri"/>
      <family val="2"/>
    </font>
    <font>
      <sz val="11"/>
      <color indexed="8"/>
      <name val="Calibri"/>
      <family val="2"/>
    </font>
    <font>
      <i/>
      <sz val="12"/>
      <name val="Times New Roman"/>
      <family val="1"/>
    </font>
    <font>
      <sz val="12"/>
      <name val="Times New Roman"/>
      <family val="1"/>
    </font>
    <font>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9"/>
      <name val="Times New Roman"/>
      <family val="1"/>
    </font>
    <font>
      <i/>
      <sz val="12"/>
      <color indexed="9"/>
      <name val="Times New Roman"/>
      <family val="1"/>
    </font>
    <font>
      <b/>
      <sz val="10"/>
      <color indexed="8"/>
      <name val="Times New Roman"/>
      <family val="1"/>
    </font>
    <font>
      <b/>
      <sz val="12"/>
      <color indexed="8"/>
      <name val="Times New Roman"/>
      <family val="1"/>
    </font>
    <font>
      <sz val="11"/>
      <color indexed="8"/>
      <name val="Times New Roman"/>
      <family val="1"/>
    </font>
    <font>
      <sz val="10"/>
      <color indexed="8"/>
      <name val="Times New Roman"/>
      <family val="1"/>
    </font>
    <font>
      <b/>
      <sz val="14"/>
      <color indexed="8"/>
      <name val="Calibri"/>
      <family val="2"/>
    </font>
    <font>
      <sz val="9"/>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theme="0"/>
      <name val="Times New Roman"/>
      <family val="1"/>
    </font>
    <font>
      <i/>
      <sz val="12"/>
      <color theme="0"/>
      <name val="Times New Roman"/>
      <family val="1"/>
    </font>
    <font>
      <b/>
      <sz val="10"/>
      <color rgb="FF000000"/>
      <name val="Times New Roman"/>
      <family val="1"/>
    </font>
    <font>
      <b/>
      <sz val="12"/>
      <color theme="1"/>
      <name val="Times New Roman"/>
      <family val="1"/>
    </font>
    <font>
      <b/>
      <sz val="10"/>
      <color theme="1"/>
      <name val="Times New Roman"/>
      <family val="1"/>
    </font>
    <font>
      <sz val="11"/>
      <color theme="1"/>
      <name val="Times New Roman"/>
      <family val="1"/>
    </font>
    <font>
      <sz val="10"/>
      <color theme="1"/>
      <name val="Times New Roman"/>
      <family val="1"/>
    </font>
    <font>
      <sz val="9"/>
      <color theme="1"/>
      <name val="Times New Roman"/>
      <family val="1"/>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indexed="65"/>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right/>
      <top style="medium"/>
      <bottom/>
    </border>
    <border>
      <left/>
      <right style="medium"/>
      <top/>
      <bottom/>
    </border>
    <border>
      <left style="thin"/>
      <right style="medium"/>
      <top style="thin"/>
      <bottom style="thin"/>
    </border>
    <border>
      <left>
        <color indexed="63"/>
      </left>
      <right>
        <color indexed="63"/>
      </right>
      <top style="medium"/>
      <bottom style="medium"/>
    </border>
    <border>
      <left style="thin"/>
      <right style="thin"/>
      <top style="medium"/>
      <bottom style="thin"/>
    </border>
    <border>
      <left style="medium"/>
      <right/>
      <top/>
      <bottom/>
    </border>
    <border>
      <left/>
      <right style="medium"/>
      <top style="medium"/>
      <bottom/>
    </border>
    <border>
      <left style="medium"/>
      <right style="thin"/>
      <top style="thin"/>
      <bottom style="thin"/>
    </border>
    <border>
      <left style="medium"/>
      <right>
        <color indexed="63"/>
      </right>
      <top style="medium"/>
      <bottom style="medium"/>
    </border>
    <border>
      <left/>
      <right style="medium"/>
      <top/>
      <bottom style="medium"/>
    </border>
    <border>
      <left style="medium"/>
      <right/>
      <top/>
      <bottom style="medium"/>
    </border>
    <border>
      <left/>
      <right/>
      <top/>
      <bottom style="medium"/>
    </border>
    <border>
      <left>
        <color indexed="63"/>
      </left>
      <right style="thin"/>
      <top style="thin"/>
      <bottom>
        <color indexed="63"/>
      </bottom>
    </border>
    <border>
      <left style="thin"/>
      <right style="thin"/>
      <top style="thin"/>
      <bottom style="medium"/>
    </border>
    <border>
      <left style="thin"/>
      <right style="thin"/>
      <top style="thin"/>
      <bottom>
        <color indexed="63"/>
      </bottom>
    </border>
    <border>
      <left style="thin"/>
      <right/>
      <top style="thin"/>
      <bottom style="thin"/>
    </border>
    <border>
      <left/>
      <right style="thin"/>
      <top style="thin"/>
      <bottom style="thin"/>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top style="medium"/>
      <bottom/>
    </border>
    <border>
      <left style="thin"/>
      <right/>
      <top style="medium"/>
      <bottom style="medium"/>
    </border>
    <border>
      <left/>
      <right style="thin"/>
      <top style="medium"/>
      <bottom style="medium"/>
    </border>
    <border>
      <left style="thin"/>
      <right>
        <color indexed="63"/>
      </right>
      <top>
        <color indexed="63"/>
      </top>
      <bottom style="thin"/>
    </border>
    <border>
      <left>
        <color indexed="63"/>
      </left>
      <right style="thin"/>
      <top>
        <color indexed="63"/>
      </top>
      <bottom style="thin"/>
    </border>
    <border>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70">
    <xf numFmtId="0" fontId="0" fillId="0" borderId="0" xfId="0" applyFont="1" applyAlignment="1">
      <alignment/>
    </xf>
    <xf numFmtId="0" fontId="50" fillId="0" borderId="0" xfId="0" applyFont="1" applyAlignment="1">
      <alignment horizontal="center"/>
    </xf>
    <xf numFmtId="0" fontId="50" fillId="0" borderId="0" xfId="0" applyFont="1" applyAlignment="1">
      <alignment/>
    </xf>
    <xf numFmtId="0" fontId="50" fillId="0" borderId="0" xfId="0" applyFont="1" applyAlignment="1">
      <alignment horizontal="center" vertical="center"/>
    </xf>
    <xf numFmtId="0" fontId="50" fillId="0" borderId="0" xfId="0" applyFont="1" applyAlignment="1" applyProtection="1">
      <alignment horizontal="center"/>
      <protection hidden="1"/>
    </xf>
    <xf numFmtId="0" fontId="50" fillId="0" borderId="0" xfId="0" applyFont="1" applyAlignment="1" applyProtection="1">
      <alignment/>
      <protection hidden="1"/>
    </xf>
    <xf numFmtId="0" fontId="50" fillId="0" borderId="0" xfId="0" applyFont="1" applyAlignment="1" applyProtection="1">
      <alignment horizontal="center" vertical="center"/>
      <protection hidden="1"/>
    </xf>
    <xf numFmtId="0" fontId="0" fillId="0" borderId="0" xfId="0" applyAlignment="1" applyProtection="1">
      <alignment/>
      <protection hidden="1"/>
    </xf>
    <xf numFmtId="0" fontId="51" fillId="0" borderId="0" xfId="0" applyFont="1" applyFill="1" applyAlignment="1" applyProtection="1">
      <alignment/>
      <protection hidden="1"/>
    </xf>
    <xf numFmtId="0" fontId="50" fillId="0" borderId="0" xfId="0" applyFont="1" applyBorder="1" applyAlignment="1" applyProtection="1">
      <alignment/>
      <protection hidden="1"/>
    </xf>
    <xf numFmtId="0" fontId="52" fillId="33" borderId="0" xfId="0" applyFont="1" applyFill="1" applyBorder="1" applyAlignment="1" applyProtection="1">
      <alignment horizontal="center" vertical="center" wrapText="1"/>
      <protection hidden="1"/>
    </xf>
    <xf numFmtId="0" fontId="51" fillId="33" borderId="0" xfId="0" applyFont="1" applyFill="1" applyBorder="1" applyAlignment="1" applyProtection="1">
      <alignment/>
      <protection hidden="1"/>
    </xf>
    <xf numFmtId="0" fontId="51" fillId="0" borderId="0" xfId="0" applyFont="1" applyFill="1" applyBorder="1" applyAlignment="1" applyProtection="1">
      <alignment/>
      <protection hidden="1"/>
    </xf>
    <xf numFmtId="0" fontId="52" fillId="0" borderId="0" xfId="0" applyFont="1" applyFill="1" applyBorder="1" applyAlignment="1" applyProtection="1">
      <alignment horizontal="center" vertical="center" wrapText="1"/>
      <protection hidden="1"/>
    </xf>
    <xf numFmtId="0" fontId="51" fillId="0" borderId="0" xfId="0" applyFont="1" applyBorder="1" applyAlignment="1" applyProtection="1">
      <alignment/>
      <protection hidden="1"/>
    </xf>
    <xf numFmtId="0" fontId="51" fillId="0" borderId="0" xfId="0" applyFont="1" applyAlignment="1" applyProtection="1">
      <alignment/>
      <protection hidden="1"/>
    </xf>
    <xf numFmtId="0" fontId="32" fillId="0" borderId="0" xfId="0" applyFont="1" applyAlignment="1" applyProtection="1">
      <alignment/>
      <protection hidden="1"/>
    </xf>
    <xf numFmtId="0" fontId="51" fillId="0" borderId="0" xfId="0" applyFont="1" applyAlignment="1" applyProtection="1">
      <alignment vertical="center"/>
      <protection hidden="1"/>
    </xf>
    <xf numFmtId="0" fontId="53" fillId="0" borderId="10" xfId="0" applyFont="1" applyBorder="1" applyAlignment="1" applyProtection="1">
      <alignment horizontal="center" vertical="center" wrapText="1"/>
      <protection hidden="1"/>
    </xf>
    <xf numFmtId="0" fontId="53" fillId="0" borderId="11" xfId="0" applyFont="1" applyBorder="1" applyAlignment="1" applyProtection="1">
      <alignment horizontal="center" vertical="center" wrapText="1"/>
      <protection hidden="1"/>
    </xf>
    <xf numFmtId="0" fontId="53" fillId="0" borderId="12"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wrapText="1"/>
      <protection hidden="1"/>
    </xf>
    <xf numFmtId="164" fontId="3" fillId="34"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0" fontId="4" fillId="0" borderId="13" xfId="0" applyFont="1" applyFill="1" applyBorder="1" applyAlignment="1" applyProtection="1">
      <alignment horizontal="center" vertical="center" wrapText="1"/>
      <protection hidden="1"/>
    </xf>
    <xf numFmtId="0" fontId="48" fillId="0" borderId="0" xfId="0" applyFont="1" applyBorder="1" applyAlignment="1" applyProtection="1">
      <alignment horizontal="center"/>
      <protection hidden="1"/>
    </xf>
    <xf numFmtId="0" fontId="48" fillId="33" borderId="0" xfId="0" applyFont="1" applyFill="1" applyBorder="1" applyAlignment="1" applyProtection="1">
      <alignment horizontal="center"/>
      <protection hidden="1"/>
    </xf>
    <xf numFmtId="0" fontId="48" fillId="0" borderId="14" xfId="0" applyFont="1" applyFill="1" applyBorder="1" applyAlignment="1" applyProtection="1">
      <alignment horizontal="center"/>
      <protection hidden="1"/>
    </xf>
    <xf numFmtId="0" fontId="48" fillId="0" borderId="15" xfId="0" applyFont="1" applyBorder="1" applyAlignment="1" applyProtection="1">
      <alignment horizontal="center"/>
      <protection hidden="1"/>
    </xf>
    <xf numFmtId="0" fontId="50" fillId="33" borderId="13" xfId="0" applyFont="1" applyFill="1" applyBorder="1" applyAlignment="1">
      <alignment/>
    </xf>
    <xf numFmtId="164" fontId="4" fillId="33" borderId="16" xfId="0" applyNumberFormat="1" applyFont="1" applyFill="1" applyBorder="1" applyAlignment="1" applyProtection="1">
      <alignment horizontal="center"/>
      <protection hidden="1"/>
    </xf>
    <xf numFmtId="0" fontId="50" fillId="0" borderId="17" xfId="0" applyFont="1" applyBorder="1" applyAlignment="1" applyProtection="1">
      <alignment horizontal="center"/>
      <protection hidden="1"/>
    </xf>
    <xf numFmtId="0" fontId="50" fillId="0" borderId="17" xfId="0" applyFont="1" applyBorder="1" applyAlignment="1" applyProtection="1">
      <alignment/>
      <protection hidden="1"/>
    </xf>
    <xf numFmtId="0" fontId="50" fillId="0" borderId="17" xfId="0" applyFont="1" applyBorder="1" applyAlignment="1" applyProtection="1">
      <alignment horizontal="center" vertical="center"/>
      <protection hidden="1"/>
    </xf>
    <xf numFmtId="0" fontId="3" fillId="36" borderId="0" xfId="0" applyFont="1" applyFill="1" applyBorder="1" applyAlignment="1" applyProtection="1">
      <alignment/>
      <protection hidden="1"/>
    </xf>
    <xf numFmtId="0" fontId="50" fillId="33" borderId="18" xfId="0" applyFont="1" applyFill="1" applyBorder="1" applyAlignment="1">
      <alignment/>
    </xf>
    <xf numFmtId="0" fontId="4" fillId="33" borderId="13" xfId="0" applyFont="1" applyFill="1" applyBorder="1" applyAlignment="1" applyProtection="1">
      <alignment horizontal="center" vertical="center" wrapText="1"/>
      <protection hidden="1"/>
    </xf>
    <xf numFmtId="0" fontId="48" fillId="33" borderId="0" xfId="0" applyFont="1" applyFill="1" applyBorder="1" applyAlignment="1" applyProtection="1">
      <alignment horizontal="center" vertical="center"/>
      <protection locked="0"/>
    </xf>
    <xf numFmtId="0" fontId="48" fillId="33" borderId="0" xfId="0" applyFont="1" applyFill="1" applyBorder="1" applyAlignment="1" applyProtection="1">
      <alignment horizontal="center"/>
      <protection locked="0"/>
    </xf>
    <xf numFmtId="0" fontId="48" fillId="33" borderId="19" xfId="0" applyFont="1" applyFill="1" applyBorder="1" applyAlignment="1" applyProtection="1">
      <alignment horizontal="center" vertical="center"/>
      <protection locked="0"/>
    </xf>
    <xf numFmtId="0" fontId="48" fillId="33" borderId="15" xfId="0" applyFont="1" applyFill="1" applyBorder="1" applyAlignment="1" applyProtection="1">
      <alignment horizontal="center" vertical="center"/>
      <protection locked="0"/>
    </xf>
    <xf numFmtId="0" fontId="54" fillId="0" borderId="14" xfId="0" applyFont="1" applyFill="1" applyBorder="1" applyAlignment="1" applyProtection="1">
      <alignment horizontal="center" vertical="center"/>
      <protection hidden="1"/>
    </xf>
    <xf numFmtId="0" fontId="54" fillId="0" borderId="0" xfId="0" applyFont="1" applyFill="1" applyBorder="1" applyAlignment="1" applyProtection="1">
      <alignment horizontal="center" vertical="center"/>
      <protection hidden="1"/>
    </xf>
    <xf numFmtId="0" fontId="48" fillId="37" borderId="14" xfId="0" applyFont="1" applyFill="1" applyBorder="1" applyAlignment="1" applyProtection="1">
      <alignment horizontal="center"/>
      <protection hidden="1"/>
    </xf>
    <xf numFmtId="0" fontId="48" fillId="37" borderId="0" xfId="0" applyFont="1" applyFill="1" applyBorder="1" applyAlignment="1" applyProtection="1">
      <alignment horizontal="center"/>
      <protection hidden="1"/>
    </xf>
    <xf numFmtId="0" fontId="55" fillId="37" borderId="19" xfId="0" applyFont="1" applyFill="1" applyBorder="1" applyAlignment="1" applyProtection="1">
      <alignment horizontal="center" vertical="center"/>
      <protection hidden="1"/>
    </xf>
    <xf numFmtId="0" fontId="48" fillId="37" borderId="0" xfId="0" applyFont="1" applyFill="1" applyBorder="1" applyAlignment="1" applyProtection="1">
      <alignment horizontal="center" vertical="center"/>
      <protection hidden="1"/>
    </xf>
    <xf numFmtId="0" fontId="48" fillId="37" borderId="15" xfId="0" applyFont="1" applyFill="1" applyBorder="1" applyAlignment="1" applyProtection="1">
      <alignment horizontal="center"/>
      <protection hidden="1"/>
    </xf>
    <xf numFmtId="0" fontId="48" fillId="37" borderId="0" xfId="0" applyFont="1" applyFill="1" applyBorder="1" applyAlignment="1" applyProtection="1">
      <alignment vertical="center"/>
      <protection locked="0"/>
    </xf>
    <xf numFmtId="0" fontId="51" fillId="0" borderId="19" xfId="0" applyFont="1" applyBorder="1" applyAlignment="1" applyProtection="1">
      <alignment/>
      <protection hidden="1"/>
    </xf>
    <xf numFmtId="0" fontId="50" fillId="0" borderId="19" xfId="0" applyFont="1" applyBorder="1" applyAlignment="1" applyProtection="1">
      <alignment/>
      <protection hidden="1"/>
    </xf>
    <xf numFmtId="0" fontId="50" fillId="37" borderId="17" xfId="0" applyFont="1" applyFill="1" applyBorder="1" applyAlignment="1" applyProtection="1">
      <alignment horizontal="center"/>
      <protection hidden="1"/>
    </xf>
    <xf numFmtId="0" fontId="50" fillId="37" borderId="17" xfId="0" applyFont="1" applyFill="1" applyBorder="1" applyAlignment="1" applyProtection="1">
      <alignment/>
      <protection hidden="1"/>
    </xf>
    <xf numFmtId="0" fontId="50" fillId="37" borderId="17" xfId="0" applyFont="1" applyFill="1" applyBorder="1" applyAlignment="1" applyProtection="1">
      <alignment horizontal="center" vertical="center"/>
      <protection hidden="1"/>
    </xf>
    <xf numFmtId="0" fontId="52" fillId="33" borderId="20" xfId="0" applyFont="1" applyFill="1" applyBorder="1" applyAlignment="1" applyProtection="1">
      <alignment horizontal="center" vertical="center" wrapText="1"/>
      <protection hidden="1"/>
    </xf>
    <xf numFmtId="0" fontId="50" fillId="0" borderId="15" xfId="0" applyFont="1" applyBorder="1" applyAlignment="1" applyProtection="1">
      <alignment/>
      <protection hidden="1"/>
    </xf>
    <xf numFmtId="11" fontId="50" fillId="0" borderId="21" xfId="0" applyNumberFormat="1" applyFont="1" applyFill="1" applyBorder="1" applyAlignment="1">
      <alignment horizontal="center"/>
    </xf>
    <xf numFmtId="0" fontId="52" fillId="33" borderId="15" xfId="0" applyFont="1" applyFill="1" applyBorder="1" applyAlignment="1" applyProtection="1">
      <alignment horizontal="center" vertical="center" wrapText="1"/>
      <protection hidden="1"/>
    </xf>
    <xf numFmtId="0" fontId="50" fillId="0" borderId="21" xfId="0" applyFont="1" applyFill="1" applyBorder="1" applyAlignment="1">
      <alignment horizontal="center"/>
    </xf>
    <xf numFmtId="0" fontId="50" fillId="0" borderId="22" xfId="0" applyFont="1" applyBorder="1" applyAlignment="1" applyProtection="1">
      <alignment horizontal="center"/>
      <protection hidden="1"/>
    </xf>
    <xf numFmtId="0" fontId="51" fillId="0" borderId="15" xfId="0" applyFont="1" applyBorder="1" applyAlignment="1" applyProtection="1">
      <alignment/>
      <protection hidden="1"/>
    </xf>
    <xf numFmtId="0" fontId="32" fillId="0" borderId="15" xfId="0" applyFont="1" applyBorder="1" applyAlignment="1" applyProtection="1">
      <alignment/>
      <protection hidden="1"/>
    </xf>
    <xf numFmtId="0" fontId="0" fillId="0" borderId="15" xfId="0" applyBorder="1" applyAlignment="1" applyProtection="1">
      <alignment/>
      <protection hidden="1"/>
    </xf>
    <xf numFmtId="0" fontId="0" fillId="0" borderId="23" xfId="0" applyBorder="1" applyAlignment="1" applyProtection="1">
      <alignment/>
      <protection hidden="1"/>
    </xf>
    <xf numFmtId="0" fontId="50" fillId="0" borderId="24" xfId="0" applyFont="1" applyBorder="1" applyAlignment="1" applyProtection="1">
      <alignment horizontal="center"/>
      <protection hidden="1"/>
    </xf>
    <xf numFmtId="0" fontId="50" fillId="0" borderId="25" xfId="0" applyFont="1" applyBorder="1" applyAlignment="1" applyProtection="1">
      <alignment/>
      <protection hidden="1"/>
    </xf>
    <xf numFmtId="0" fontId="50" fillId="0" borderId="25" xfId="0" applyFont="1" applyBorder="1" applyAlignment="1" applyProtection="1">
      <alignment horizontal="center"/>
      <protection hidden="1"/>
    </xf>
    <xf numFmtId="0" fontId="50" fillId="0" borderId="25" xfId="0" applyFont="1" applyBorder="1" applyAlignment="1" applyProtection="1">
      <alignment horizontal="center" vertical="center"/>
      <protection hidden="1"/>
    </xf>
    <xf numFmtId="0" fontId="50" fillId="0" borderId="23" xfId="0" applyFont="1" applyBorder="1" applyAlignment="1" applyProtection="1">
      <alignment horizontal="center"/>
      <protection hidden="1"/>
    </xf>
    <xf numFmtId="0" fontId="2" fillId="33" borderId="15" xfId="0" applyFont="1" applyFill="1" applyBorder="1" applyAlignment="1" applyProtection="1">
      <alignment horizontal="center" vertical="center" wrapText="1"/>
      <protection hidden="1"/>
    </xf>
    <xf numFmtId="0" fontId="50" fillId="37" borderId="22" xfId="0" applyFont="1" applyFill="1" applyBorder="1" applyAlignment="1" applyProtection="1">
      <alignment horizontal="center"/>
      <protection hidden="1"/>
    </xf>
    <xf numFmtId="0" fontId="32" fillId="37" borderId="15" xfId="0" applyFont="1" applyFill="1" applyBorder="1" applyAlignment="1" applyProtection="1">
      <alignment/>
      <protection hidden="1"/>
    </xf>
    <xf numFmtId="0" fontId="0" fillId="37" borderId="15" xfId="0" applyFill="1" applyBorder="1" applyAlignment="1" applyProtection="1">
      <alignment/>
      <protection hidden="1"/>
    </xf>
    <xf numFmtId="0" fontId="0" fillId="37" borderId="23" xfId="0" applyFill="1" applyBorder="1" applyAlignment="1" applyProtection="1">
      <alignment/>
      <protection hidden="1"/>
    </xf>
    <xf numFmtId="0" fontId="54" fillId="37" borderId="15" xfId="0"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0" fontId="54" fillId="37" borderId="0" xfId="0" applyFont="1" applyFill="1" applyBorder="1" applyAlignment="1" applyProtection="1">
      <alignment horizontal="center" vertical="center"/>
      <protection hidden="1"/>
    </xf>
    <xf numFmtId="0" fontId="54" fillId="37" borderId="14" xfId="0" applyFont="1" applyFill="1" applyBorder="1" applyAlignment="1" applyProtection="1">
      <alignment horizontal="center" vertical="center"/>
      <protection hidden="1"/>
    </xf>
    <xf numFmtId="0" fontId="50" fillId="0" borderId="26" xfId="0" applyFont="1" applyFill="1" applyBorder="1" applyAlignment="1">
      <alignment/>
    </xf>
    <xf numFmtId="164" fontId="4" fillId="0" borderId="16" xfId="0" applyNumberFormat="1" applyFont="1" applyFill="1" applyBorder="1" applyAlignment="1" applyProtection="1">
      <alignment horizontal="center"/>
      <protection hidden="1"/>
    </xf>
    <xf numFmtId="0" fontId="50" fillId="0" borderId="13" xfId="0" applyFont="1" applyFill="1" applyBorder="1" applyAlignment="1">
      <alignment/>
    </xf>
    <xf numFmtId="0" fontId="56" fillId="0" borderId="13" xfId="0" applyFont="1" applyFill="1" applyBorder="1" applyAlignment="1">
      <alignment/>
    </xf>
    <xf numFmtId="0" fontId="4" fillId="0" borderId="27"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wrapText="1"/>
      <protection hidden="1"/>
    </xf>
    <xf numFmtId="11" fontId="50" fillId="36" borderId="21" xfId="0" applyNumberFormat="1" applyFont="1" applyFill="1" applyBorder="1" applyAlignment="1">
      <alignment horizontal="center"/>
    </xf>
    <xf numFmtId="0" fontId="4" fillId="36" borderId="13" xfId="0" applyFont="1" applyFill="1" applyBorder="1" applyAlignment="1" applyProtection="1">
      <alignment horizontal="center" vertical="center" wrapText="1"/>
      <protection hidden="1"/>
    </xf>
    <xf numFmtId="164" fontId="4" fillId="36" borderId="16" xfId="0" applyNumberFormat="1" applyFont="1" applyFill="1" applyBorder="1" applyAlignment="1" applyProtection="1">
      <alignment horizontal="center"/>
      <protection hidden="1"/>
    </xf>
    <xf numFmtId="0" fontId="50" fillId="36" borderId="26" xfId="0" applyFont="1" applyFill="1" applyBorder="1" applyAlignment="1">
      <alignment/>
    </xf>
    <xf numFmtId="0" fontId="56" fillId="36" borderId="13" xfId="0" applyFont="1" applyFill="1" applyBorder="1" applyAlignment="1">
      <alignment/>
    </xf>
    <xf numFmtId="0" fontId="4" fillId="36" borderId="28" xfId="0" applyFont="1" applyFill="1" applyBorder="1" applyAlignment="1" applyProtection="1">
      <alignment horizontal="center" vertical="center" wrapText="1"/>
      <protection hidden="1"/>
    </xf>
    <xf numFmtId="0" fontId="4" fillId="33" borderId="28" xfId="0" applyFont="1" applyFill="1" applyBorder="1" applyAlignment="1" applyProtection="1">
      <alignment horizontal="center" vertical="center" wrapText="1"/>
      <protection hidden="1"/>
    </xf>
    <xf numFmtId="0" fontId="50" fillId="33" borderId="29" xfId="0" applyFont="1" applyFill="1" applyBorder="1" applyAlignment="1">
      <alignment horizontal="left" vertical="center"/>
    </xf>
    <xf numFmtId="0" fontId="50" fillId="33" borderId="30" xfId="0" applyFont="1" applyFill="1" applyBorder="1" applyAlignment="1">
      <alignment horizontal="left" vertical="center"/>
    </xf>
    <xf numFmtId="0" fontId="4" fillId="0" borderId="31" xfId="0" applyFont="1" applyFill="1" applyBorder="1" applyAlignment="1" applyProtection="1">
      <alignment horizontal="center" vertical="center" wrapText="1"/>
      <protection hidden="1"/>
    </xf>
    <xf numFmtId="164" fontId="4" fillId="33" borderId="13" xfId="0" applyNumberFormat="1" applyFont="1" applyFill="1" applyBorder="1" applyAlignment="1" applyProtection="1">
      <alignment horizontal="center"/>
      <protection hidden="1"/>
    </xf>
    <xf numFmtId="164" fontId="4" fillId="36" borderId="13" xfId="0" applyNumberFormat="1" applyFont="1" applyFill="1" applyBorder="1" applyAlignment="1" applyProtection="1">
      <alignment horizontal="center"/>
      <protection hidden="1"/>
    </xf>
    <xf numFmtId="164" fontId="4" fillId="0" borderId="13" xfId="0" applyNumberFormat="1" applyFont="1" applyFill="1" applyBorder="1" applyAlignment="1" applyProtection="1">
      <alignment horizontal="center"/>
      <protection hidden="1"/>
    </xf>
    <xf numFmtId="11" fontId="50" fillId="33" borderId="21" xfId="0" applyNumberFormat="1" applyFont="1" applyFill="1" applyBorder="1" applyAlignment="1">
      <alignment horizontal="center"/>
    </xf>
    <xf numFmtId="0" fontId="56" fillId="33" borderId="13" xfId="0" applyFont="1" applyFill="1" applyBorder="1" applyAlignment="1">
      <alignment/>
    </xf>
    <xf numFmtId="0" fontId="57" fillId="36" borderId="28" xfId="0" applyFont="1" applyFill="1" applyBorder="1" applyAlignment="1" applyProtection="1">
      <alignment horizontal="center" vertical="center" wrapText="1"/>
      <protection hidden="1"/>
    </xf>
    <xf numFmtId="0" fontId="57" fillId="36" borderId="13" xfId="0" applyFont="1" applyFill="1" applyBorder="1" applyAlignment="1" applyProtection="1">
      <alignment horizontal="center" vertical="center" wrapText="1"/>
      <protection hidden="1"/>
    </xf>
    <xf numFmtId="0" fontId="50" fillId="0" borderId="0" xfId="0" applyFont="1" applyBorder="1" applyAlignment="1" applyProtection="1">
      <alignment horizontal="center"/>
      <protection hidden="1"/>
    </xf>
    <xf numFmtId="0" fontId="50" fillId="0" borderId="0" xfId="0" applyFont="1" applyBorder="1" applyAlignment="1" applyProtection="1">
      <alignment horizontal="center" vertical="center"/>
      <protection hidden="1"/>
    </xf>
    <xf numFmtId="11" fontId="50" fillId="33" borderId="32" xfId="0" applyNumberFormat="1" applyFont="1" applyFill="1" applyBorder="1" applyAlignment="1">
      <alignment horizontal="center"/>
    </xf>
    <xf numFmtId="0" fontId="50" fillId="33" borderId="33" xfId="0" applyFont="1" applyFill="1" applyBorder="1" applyAlignment="1">
      <alignment/>
    </xf>
    <xf numFmtId="0" fontId="4" fillId="33" borderId="33" xfId="0" applyFont="1" applyFill="1" applyBorder="1" applyAlignment="1" applyProtection="1">
      <alignment horizontal="center" vertical="center" wrapText="1"/>
      <protection hidden="1"/>
    </xf>
    <xf numFmtId="164" fontId="4" fillId="33" borderId="33" xfId="0" applyNumberFormat="1" applyFont="1" applyFill="1" applyBorder="1" applyAlignment="1" applyProtection="1">
      <alignment horizontal="center"/>
      <protection hidden="1"/>
    </xf>
    <xf numFmtId="164" fontId="4" fillId="33" borderId="34" xfId="0" applyNumberFormat="1" applyFont="1" applyFill="1" applyBorder="1" applyAlignment="1" applyProtection="1">
      <alignment horizontal="center"/>
      <protection hidden="1"/>
    </xf>
    <xf numFmtId="0" fontId="53" fillId="0" borderId="35" xfId="0" applyFont="1" applyBorder="1" applyAlignment="1" applyProtection="1">
      <alignment horizontal="center" vertical="center" wrapText="1"/>
      <protection hidden="1"/>
    </xf>
    <xf numFmtId="0" fontId="53" fillId="0" borderId="35" xfId="0" applyFont="1" applyFill="1" applyBorder="1" applyAlignment="1" applyProtection="1">
      <alignment horizontal="center" vertical="center" wrapText="1"/>
      <protection hidden="1"/>
    </xf>
    <xf numFmtId="0" fontId="58" fillId="0" borderId="19" xfId="0" applyFont="1" applyBorder="1" applyAlignment="1">
      <alignment horizontal="left" vertical="center" wrapText="1"/>
    </xf>
    <xf numFmtId="0" fontId="58" fillId="0" borderId="0" xfId="0" applyFont="1" applyBorder="1" applyAlignment="1">
      <alignment horizontal="left" vertical="center" wrapText="1"/>
    </xf>
    <xf numFmtId="0" fontId="58" fillId="0" borderId="15" xfId="0" applyFont="1" applyBorder="1" applyAlignment="1">
      <alignment horizontal="left" vertical="center" wrapText="1"/>
    </xf>
    <xf numFmtId="0" fontId="58" fillId="0" borderId="24" xfId="0" applyFont="1" applyBorder="1" applyAlignment="1">
      <alignment horizontal="left" vertical="center" wrapText="1"/>
    </xf>
    <xf numFmtId="0" fontId="58" fillId="0" borderId="25" xfId="0" applyFont="1" applyBorder="1" applyAlignment="1">
      <alignment horizontal="left" vertical="center" wrapText="1"/>
    </xf>
    <xf numFmtId="0" fontId="58" fillId="0" borderId="23" xfId="0" applyFont="1" applyBorder="1" applyAlignment="1">
      <alignment horizontal="left" vertical="center" wrapText="1"/>
    </xf>
    <xf numFmtId="0" fontId="59" fillId="25" borderId="0" xfId="0" applyFont="1" applyFill="1" applyBorder="1" applyAlignment="1" applyProtection="1">
      <alignment horizontal="center" vertical="center"/>
      <protection locked="0"/>
    </xf>
    <xf numFmtId="0" fontId="59" fillId="25" borderId="15" xfId="0" applyFont="1" applyFill="1" applyBorder="1" applyAlignment="1" applyProtection="1">
      <alignment horizontal="center" vertical="center"/>
      <protection locked="0"/>
    </xf>
    <xf numFmtId="0" fontId="59" fillId="25" borderId="19"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50" fillId="0" borderId="29" xfId="0" applyFont="1" applyFill="1" applyBorder="1" applyAlignment="1">
      <alignment horizontal="left" vertical="center"/>
    </xf>
    <xf numFmtId="0" fontId="50" fillId="0" borderId="30" xfId="0" applyFont="1" applyFill="1" applyBorder="1" applyAlignment="1">
      <alignment horizontal="left" vertical="center"/>
    </xf>
    <xf numFmtId="0" fontId="54" fillId="0" borderId="0" xfId="0" applyFont="1" applyFill="1" applyBorder="1" applyAlignment="1" applyProtection="1">
      <alignment horizontal="center" vertical="center"/>
      <protection hidden="1"/>
    </xf>
    <xf numFmtId="0" fontId="50" fillId="33" borderId="29" xfId="0" applyFont="1" applyFill="1" applyBorder="1" applyAlignment="1">
      <alignment horizontal="left" vertical="center"/>
    </xf>
    <xf numFmtId="0" fontId="50" fillId="33" borderId="30" xfId="0" applyFont="1" applyFill="1" applyBorder="1" applyAlignment="1">
      <alignment horizontal="left" vertical="center"/>
    </xf>
    <xf numFmtId="14" fontId="54" fillId="37" borderId="19" xfId="0" applyNumberFormat="1" applyFont="1" applyFill="1" applyBorder="1" applyAlignment="1" applyProtection="1">
      <alignment horizontal="center" vertical="center"/>
      <protection locked="0"/>
    </xf>
    <xf numFmtId="14" fontId="54" fillId="37" borderId="0" xfId="0" applyNumberFormat="1" applyFont="1" applyFill="1" applyBorder="1" applyAlignment="1" applyProtection="1">
      <alignment horizontal="center" vertical="center"/>
      <protection locked="0"/>
    </xf>
    <xf numFmtId="14" fontId="54" fillId="37" borderId="15" xfId="0" applyNumberFormat="1" applyFont="1" applyFill="1" applyBorder="1" applyAlignment="1" applyProtection="1">
      <alignment horizontal="center" vertical="center"/>
      <protection locked="0"/>
    </xf>
    <xf numFmtId="0" fontId="54" fillId="37" borderId="19" xfId="0" applyFont="1" applyFill="1" applyBorder="1" applyAlignment="1" applyProtection="1">
      <alignment horizontal="center" vertical="center"/>
      <protection locked="0"/>
    </xf>
    <xf numFmtId="0" fontId="54" fillId="37" borderId="0" xfId="0" applyFont="1" applyFill="1" applyBorder="1" applyAlignment="1" applyProtection="1">
      <alignment horizontal="center" vertical="center"/>
      <protection locked="0"/>
    </xf>
    <xf numFmtId="0" fontId="54" fillId="37" borderId="15" xfId="0" applyFont="1" applyFill="1" applyBorder="1" applyAlignment="1" applyProtection="1">
      <alignment horizontal="center" vertical="center"/>
      <protection locked="0"/>
    </xf>
    <xf numFmtId="0" fontId="54" fillId="0" borderId="19" xfId="0" applyFont="1" applyBorder="1" applyAlignment="1" applyProtection="1">
      <alignment horizontal="center"/>
      <protection hidden="1"/>
    </xf>
    <xf numFmtId="0" fontId="54" fillId="0" borderId="0" xfId="0" applyFont="1" applyBorder="1" applyAlignment="1" applyProtection="1">
      <alignment horizontal="center"/>
      <protection hidden="1"/>
    </xf>
    <xf numFmtId="0" fontId="50" fillId="36" borderId="29" xfId="0" applyFont="1" applyFill="1" applyBorder="1" applyAlignment="1">
      <alignment horizontal="left"/>
    </xf>
    <xf numFmtId="0" fontId="50" fillId="36" borderId="30" xfId="0" applyFont="1" applyFill="1" applyBorder="1" applyAlignment="1">
      <alignment horizontal="left"/>
    </xf>
    <xf numFmtId="0" fontId="54" fillId="0" borderId="14" xfId="0" applyFont="1" applyFill="1" applyBorder="1" applyAlignment="1" applyProtection="1">
      <alignment horizontal="center" vertical="center"/>
      <protection hidden="1"/>
    </xf>
    <xf numFmtId="0" fontId="54" fillId="0" borderId="20" xfId="0" applyFont="1" applyFill="1" applyBorder="1" applyAlignment="1" applyProtection="1">
      <alignment horizontal="center" vertical="center"/>
      <protection hidden="1"/>
    </xf>
    <xf numFmtId="0" fontId="54" fillId="37" borderId="36" xfId="0" applyFont="1" applyFill="1" applyBorder="1" applyAlignment="1" applyProtection="1">
      <alignment horizontal="center" vertical="center"/>
      <protection hidden="1"/>
    </xf>
    <xf numFmtId="0" fontId="54" fillId="37" borderId="14" xfId="0" applyFont="1" applyFill="1" applyBorder="1" applyAlignment="1" applyProtection="1">
      <alignment horizontal="center" vertical="center"/>
      <protection hidden="1"/>
    </xf>
    <xf numFmtId="0" fontId="54" fillId="37" borderId="20" xfId="0" applyFont="1" applyFill="1" applyBorder="1" applyAlignment="1" applyProtection="1">
      <alignment horizontal="center" vertical="center"/>
      <protection hidden="1"/>
    </xf>
    <xf numFmtId="0" fontId="54" fillId="37" borderId="19" xfId="0" applyFont="1" applyFill="1" applyBorder="1" applyAlignment="1" applyProtection="1">
      <alignment horizontal="center" vertical="center"/>
      <protection hidden="1"/>
    </xf>
    <xf numFmtId="0" fontId="54" fillId="37" borderId="0" xfId="0" applyFont="1" applyFill="1" applyBorder="1" applyAlignment="1" applyProtection="1">
      <alignment horizontal="center" vertical="center"/>
      <protection hidden="1"/>
    </xf>
    <xf numFmtId="0" fontId="54" fillId="37" borderId="15" xfId="0" applyFont="1" applyFill="1" applyBorder="1" applyAlignment="1" applyProtection="1">
      <alignment horizontal="center" vertical="center"/>
      <protection hidden="1"/>
    </xf>
    <xf numFmtId="0" fontId="53" fillId="0" borderId="37" xfId="0" applyFont="1" applyBorder="1" applyAlignment="1" applyProtection="1">
      <alignment horizontal="center" vertical="center" wrapText="1"/>
      <protection hidden="1"/>
    </xf>
    <xf numFmtId="0" fontId="53" fillId="0" borderId="38" xfId="0" applyFont="1" applyBorder="1" applyAlignment="1" applyProtection="1">
      <alignment horizontal="center" vertical="center" wrapText="1"/>
      <protection hidden="1"/>
    </xf>
    <xf numFmtId="0" fontId="54" fillId="0" borderId="36" xfId="0" applyFont="1" applyFill="1" applyBorder="1" applyAlignment="1" applyProtection="1">
      <alignment horizontal="center" vertical="center"/>
      <protection hidden="1"/>
    </xf>
    <xf numFmtId="0" fontId="50" fillId="0" borderId="29" xfId="0" applyFont="1" applyFill="1" applyBorder="1" applyAlignment="1">
      <alignment horizontal="left"/>
    </xf>
    <xf numFmtId="0" fontId="50" fillId="0" borderId="30" xfId="0" applyFont="1" applyFill="1" applyBorder="1" applyAlignment="1">
      <alignment horizontal="left"/>
    </xf>
    <xf numFmtId="0" fontId="50" fillId="36" borderId="29" xfId="0" applyFont="1" applyFill="1" applyBorder="1" applyAlignment="1">
      <alignment horizontal="left" vertical="center"/>
    </xf>
    <xf numFmtId="0" fontId="50" fillId="36" borderId="30" xfId="0" applyFont="1" applyFill="1" applyBorder="1" applyAlignment="1">
      <alignment horizontal="left" vertical="center"/>
    </xf>
    <xf numFmtId="0" fontId="53" fillId="0" borderId="35" xfId="0" applyFont="1" applyBorder="1" applyAlignment="1" applyProtection="1">
      <alignment horizontal="center" vertical="center" wrapText="1"/>
      <protection hidden="1"/>
    </xf>
    <xf numFmtId="0" fontId="50" fillId="33" borderId="39" xfId="0" applyFont="1" applyFill="1" applyBorder="1" applyAlignment="1">
      <alignment horizontal="left" vertical="center"/>
    </xf>
    <xf numFmtId="0" fontId="50" fillId="33" borderId="40" xfId="0" applyFont="1" applyFill="1" applyBorder="1" applyAlignment="1">
      <alignment horizontal="left" vertical="center"/>
    </xf>
    <xf numFmtId="0" fontId="54" fillId="37" borderId="0" xfId="0" applyFont="1" applyFill="1" applyBorder="1" applyAlignment="1" applyProtection="1">
      <alignment horizontal="center" vertical="center"/>
      <protection hidden="1"/>
    </xf>
    <xf numFmtId="0" fontId="54" fillId="37" borderId="15" xfId="0" applyFont="1" applyFill="1" applyBorder="1" applyAlignment="1" applyProtection="1">
      <alignment horizontal="center" vertical="center"/>
      <protection hidden="1"/>
    </xf>
    <xf numFmtId="0" fontId="54" fillId="37" borderId="36" xfId="0" applyFont="1" applyFill="1" applyBorder="1" applyAlignment="1" applyProtection="1">
      <alignment horizontal="center" vertical="center"/>
      <protection hidden="1"/>
    </xf>
    <xf numFmtId="0" fontId="54" fillId="37" borderId="14" xfId="0" applyFont="1" applyFill="1" applyBorder="1" applyAlignment="1" applyProtection="1">
      <alignment horizontal="center" vertical="center"/>
      <protection hidden="1"/>
    </xf>
    <xf numFmtId="0" fontId="54" fillId="37" borderId="20" xfId="0" applyFont="1" applyFill="1" applyBorder="1" applyAlignment="1" applyProtection="1">
      <alignment horizontal="center" vertical="center"/>
      <protection hidden="1"/>
    </xf>
    <xf numFmtId="0" fontId="50" fillId="33" borderId="41" xfId="0" applyFont="1" applyFill="1" applyBorder="1" applyAlignment="1">
      <alignment horizontal="left" vertical="center"/>
    </xf>
    <xf numFmtId="0" fontId="58" fillId="37" borderId="19" xfId="0" applyFont="1" applyFill="1" applyBorder="1" applyAlignment="1">
      <alignment horizontal="left" vertical="center" wrapText="1"/>
    </xf>
    <xf numFmtId="0" fontId="58" fillId="37" borderId="0" xfId="0" applyFont="1" applyFill="1" applyBorder="1" applyAlignment="1">
      <alignment horizontal="left" vertical="center" wrapText="1"/>
    </xf>
    <xf numFmtId="0" fontId="58" fillId="37" borderId="15" xfId="0" applyFont="1" applyFill="1" applyBorder="1" applyAlignment="1">
      <alignment horizontal="left" vertical="center" wrapText="1"/>
    </xf>
    <xf numFmtId="0" fontId="58" fillId="37" borderId="24" xfId="0" applyFont="1" applyFill="1" applyBorder="1" applyAlignment="1">
      <alignment horizontal="left" vertical="center" wrapText="1"/>
    </xf>
    <xf numFmtId="0" fontId="58" fillId="37" borderId="25" xfId="0" applyFont="1" applyFill="1" applyBorder="1" applyAlignment="1">
      <alignment horizontal="left" vertical="center" wrapText="1"/>
    </xf>
    <xf numFmtId="0" fontId="58" fillId="37" borderId="23" xfId="0" applyFont="1" applyFill="1" applyBorder="1" applyAlignment="1">
      <alignment horizontal="left" vertical="center" wrapText="1"/>
    </xf>
    <xf numFmtId="0" fontId="54" fillId="37" borderId="19" xfId="0" applyFont="1" applyFill="1" applyBorder="1" applyAlignment="1" applyProtection="1">
      <alignment horizontal="center"/>
      <protection hidden="1"/>
    </xf>
    <xf numFmtId="0" fontId="54" fillId="37" borderId="0" xfId="0" applyFont="1" applyFill="1" applyBorder="1" applyAlignment="1" applyProtection="1">
      <alignment horizontal="center"/>
      <protection hidden="1"/>
    </xf>
    <xf numFmtId="0" fontId="48" fillId="0" borderId="19" xfId="0" applyFont="1" applyFill="1" applyBorder="1" applyAlignment="1" applyProtection="1">
      <alignment horizontal="center" vertical="center"/>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0810875" y="276225"/>
          <a:ext cx="2647950" cy="1304925"/>
        </a:xfrm>
        <a:prstGeom prst="rect">
          <a:avLst/>
        </a:prstGeom>
        <a:noFill/>
        <a:ln w="9525" cmpd="sng">
          <a:noFill/>
        </a:ln>
      </xdr:spPr>
    </xdr:pic>
    <xdr:clientData/>
  </xdr:twoCellAnchor>
  <xdr:twoCellAnchor>
    <xdr:from>
      <xdr:col>0</xdr:col>
      <xdr:colOff>209550</xdr:colOff>
      <xdr:row>1</xdr:row>
      <xdr:rowOff>57150</xdr:rowOff>
    </xdr:from>
    <xdr:to>
      <xdr:col>0</xdr:col>
      <xdr:colOff>1181100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76225"/>
          <a:ext cx="97155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xdr:row>
      <xdr:rowOff>9525</xdr:rowOff>
    </xdr:from>
    <xdr:to>
      <xdr:col>9</xdr:col>
      <xdr:colOff>457200</xdr:colOff>
      <xdr:row>6</xdr:row>
      <xdr:rowOff>190500</xdr:rowOff>
    </xdr:to>
    <xdr:pic>
      <xdr:nvPicPr>
        <xdr:cNvPr id="1" name="Resim 27" descr="Açıklama: dikeylogo"/>
        <xdr:cNvPicPr preferRelativeResize="1">
          <a:picLocks noChangeAspect="1"/>
        </xdr:cNvPicPr>
      </xdr:nvPicPr>
      <xdr:blipFill>
        <a:blip r:embed="rId1"/>
        <a:stretch>
          <a:fillRect/>
        </a:stretch>
      </xdr:blipFill>
      <xdr:spPr>
        <a:xfrm>
          <a:off x="10420350" y="209550"/>
          <a:ext cx="2876550" cy="1181100"/>
        </a:xfrm>
        <a:prstGeom prst="rect">
          <a:avLst/>
        </a:prstGeom>
        <a:noFill/>
        <a:ln w="9525" cmpd="sng">
          <a:noFill/>
        </a:ln>
      </xdr:spPr>
    </xdr:pic>
    <xdr:clientData/>
  </xdr:twoCellAnchor>
  <xdr:twoCellAnchor>
    <xdr:from>
      <xdr:col>0</xdr:col>
      <xdr:colOff>295275</xdr:colOff>
      <xdr:row>0</xdr:row>
      <xdr:rowOff>190500</xdr:rowOff>
    </xdr:from>
    <xdr:to>
      <xdr:col>1</xdr:col>
      <xdr:colOff>409575</xdr:colOff>
      <xdr:row>6</xdr:row>
      <xdr:rowOff>104775</xdr:rowOff>
    </xdr:to>
    <xdr:pic>
      <xdr:nvPicPr>
        <xdr:cNvPr id="2" name="Resim 27" descr="Açıklama: dikeylogo"/>
        <xdr:cNvPicPr preferRelativeResize="1">
          <a:picLocks noChangeAspect="1"/>
        </xdr:cNvPicPr>
      </xdr:nvPicPr>
      <xdr:blipFill>
        <a:blip r:embed="rId1"/>
        <a:stretch>
          <a:fillRect/>
        </a:stretch>
      </xdr:blipFill>
      <xdr:spPr>
        <a:xfrm>
          <a:off x="295275" y="190500"/>
          <a:ext cx="12954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X363"/>
  <sheetViews>
    <sheetView showGridLines="0" tabSelected="1" view="pageBreakPreview" zoomScale="70" zoomScaleNormal="85" zoomScaleSheetLayoutView="70" zoomScalePageLayoutView="0" workbookViewId="0" topLeftCell="A1">
      <selection activeCell="I21" sqref="I21"/>
    </sheetView>
  </sheetViews>
  <sheetFormatPr defaultColWidth="9.140625" defaultRowHeight="15"/>
  <cols>
    <col min="1" max="1" width="17.7109375" style="1" customWidth="1"/>
    <col min="2" max="2" width="27.8515625" style="2" customWidth="1"/>
    <col min="3" max="3" width="13.7109375" style="1" customWidth="1"/>
    <col min="4" max="5" width="16.28125" style="1" customWidth="1"/>
    <col min="6" max="6" width="14.28125" style="2" customWidth="1"/>
    <col min="7" max="7" width="28.28125" style="2" customWidth="1"/>
    <col min="8" max="8" width="12.8515625" style="3" customWidth="1"/>
    <col min="9" max="9" width="44.00390625" style="2" customWidth="1"/>
    <col min="10" max="10" width="20.57421875" style="1" customWidth="1"/>
    <col min="11" max="11" width="10.140625" style="5" hidden="1" customWidth="1"/>
    <col min="12" max="12" width="8.57421875" style="5" hidden="1" customWidth="1"/>
    <col min="13" max="14" width="3.57421875" style="5" hidden="1" customWidth="1"/>
    <col min="15" max="15" width="14.28125" style="5" hidden="1" customWidth="1"/>
    <col min="16" max="17" width="7.421875" style="5" hidden="1" customWidth="1"/>
    <col min="18" max="18" width="3.00390625" style="5" hidden="1" customWidth="1"/>
    <col min="19" max="20" width="7.421875" style="5" hidden="1" customWidth="1"/>
    <col min="21" max="21" width="4.8515625" style="5" hidden="1" customWidth="1"/>
    <col min="22" max="23" width="7.421875" style="5" hidden="1" customWidth="1"/>
    <col min="24" max="24" width="4.7109375" style="5" hidden="1" customWidth="1"/>
    <col min="25" max="26" width="7.421875" style="5" hidden="1" customWidth="1"/>
    <col min="27" max="27" width="4.8515625" style="5" hidden="1" customWidth="1"/>
    <col min="28" max="29" width="7.421875" style="5" hidden="1" customWidth="1"/>
    <col min="30" max="30" width="3.00390625" style="5" hidden="1" customWidth="1"/>
    <col min="31" max="32" width="7.421875" style="5" hidden="1" customWidth="1"/>
    <col min="33" max="33" width="3.00390625" style="5" hidden="1" customWidth="1"/>
    <col min="34" max="35" width="4.8515625" style="5" hidden="1" customWidth="1"/>
    <col min="36" max="36" width="2.28125" style="5" hidden="1" customWidth="1"/>
    <col min="37" max="37" width="19.140625" style="5" hidden="1" customWidth="1"/>
    <col min="38" max="38" width="26.140625" style="5" hidden="1" customWidth="1"/>
    <col min="39" max="39" width="4.710937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38" ht="17.25" customHeight="1">
      <c r="A1" s="139" t="s">
        <v>17</v>
      </c>
      <c r="B1" s="140"/>
      <c r="C1" s="140"/>
      <c r="D1" s="140"/>
      <c r="E1" s="140"/>
      <c r="F1" s="140"/>
      <c r="G1" s="140"/>
      <c r="H1" s="140"/>
      <c r="I1" s="140"/>
      <c r="J1" s="141"/>
      <c r="K1" s="56" t="s">
        <v>5</v>
      </c>
      <c r="L1" s="11">
        <f>IF(G1&lt;90,0,IF(G1&lt;=100,4,0))</f>
        <v>0</v>
      </c>
      <c r="M1" s="36">
        <f>IF(G1=" ",B1,(B1+15))</f>
        <v>15</v>
      </c>
      <c r="N1" s="36">
        <f>IF(G1="BAŞARILI",(D1/M1),IF(G1&gt;0,(((AJ1*15)+D1)/M1),D1))</f>
        <v>0</v>
      </c>
      <c r="O1" s="13">
        <v>3.5</v>
      </c>
      <c r="P1" s="13" t="s">
        <v>6</v>
      </c>
      <c r="Q1" s="12">
        <f>IF(G1&lt;85,0,IF(G1&lt;=89,3.5,0))</f>
        <v>0</v>
      </c>
      <c r="R1" s="13">
        <v>3</v>
      </c>
      <c r="S1" s="13" t="s">
        <v>7</v>
      </c>
      <c r="T1" s="12">
        <f>IF(G1&lt;80,0,IF(G1&lt;=84,3,0))</f>
        <v>0</v>
      </c>
      <c r="U1" s="13">
        <v>2.5</v>
      </c>
      <c r="V1" s="13" t="s">
        <v>8</v>
      </c>
      <c r="W1" s="12">
        <f>IF(G1&lt;75,0,IF(G1&lt;=79,2.5,0))</f>
        <v>0</v>
      </c>
      <c r="X1" s="13">
        <v>2</v>
      </c>
      <c r="Y1" s="13" t="s">
        <v>9</v>
      </c>
      <c r="Z1" s="12">
        <f>IF(G1&lt;65,0,IF(G1&lt;=74,2,0))</f>
        <v>0</v>
      </c>
      <c r="AA1" s="13">
        <v>1.5</v>
      </c>
      <c r="AB1" s="13" t="s">
        <v>10</v>
      </c>
      <c r="AC1" s="12">
        <f>IF(G1&lt;58,0,IF(G1&lt;=64,1.5,0))</f>
        <v>0</v>
      </c>
      <c r="AD1" s="13">
        <v>1</v>
      </c>
      <c r="AE1" s="13" t="s">
        <v>11</v>
      </c>
      <c r="AF1" s="12">
        <f>IF(G1&lt;50,0,IF(G1&lt;=57,1,0))</f>
        <v>0</v>
      </c>
      <c r="AG1" s="13">
        <v>0</v>
      </c>
      <c r="AH1" s="13" t="s">
        <v>15</v>
      </c>
      <c r="AI1" s="12">
        <f>IF(G1&lt;0,0,IF(G1&lt;=49,0,0))</f>
        <v>0</v>
      </c>
      <c r="AJ1" s="12">
        <f>SUM(Q1,T1,W1,Z1,AC1,AF1,AI1,L1)</f>
        <v>0</v>
      </c>
      <c r="AK1" s="24" t="str">
        <f>IF(G1=" "," ",IF(AJ1&lt;2,"GİREMEZ(AKTS)",IF(N1&gt;=AL1,"YETERLİ","GİREMEZ(ORTALAMA)")))</f>
        <v>GİREMEZ(AKTS)</v>
      </c>
      <c r="AL1" s="12" t="e">
        <f>IF(LEFT(#REF!,1)="0",2,2.5)</f>
        <v>#REF!</v>
      </c>
    </row>
    <row r="2" spans="1:11" ht="15.75">
      <c r="A2" s="142" t="s">
        <v>18</v>
      </c>
      <c r="B2" s="143"/>
      <c r="C2" s="143"/>
      <c r="D2" s="143"/>
      <c r="E2" s="143"/>
      <c r="F2" s="143"/>
      <c r="G2" s="143"/>
      <c r="H2" s="143"/>
      <c r="I2" s="143"/>
      <c r="J2" s="144"/>
      <c r="K2" s="57"/>
    </row>
    <row r="3" spans="1:11" ht="15.75">
      <c r="A3" s="142" t="s">
        <v>25</v>
      </c>
      <c r="B3" s="143"/>
      <c r="C3" s="143"/>
      <c r="D3" s="143"/>
      <c r="E3" s="143"/>
      <c r="F3" s="143"/>
      <c r="G3" s="143"/>
      <c r="H3" s="143"/>
      <c r="I3" s="143"/>
      <c r="J3" s="144"/>
      <c r="K3" s="57"/>
    </row>
    <row r="4" spans="1:11" ht="15.75">
      <c r="A4" s="142" t="s">
        <v>58</v>
      </c>
      <c r="B4" s="143"/>
      <c r="C4" s="143"/>
      <c r="D4" s="143"/>
      <c r="E4" s="143"/>
      <c r="F4" s="143"/>
      <c r="G4" s="143"/>
      <c r="H4" s="143"/>
      <c r="I4" s="143"/>
      <c r="J4" s="144"/>
      <c r="K4" s="57"/>
    </row>
    <row r="5" spans="1:11" ht="15.75">
      <c r="A5" s="130" t="s">
        <v>27</v>
      </c>
      <c r="B5" s="131"/>
      <c r="C5" s="131"/>
      <c r="D5" s="131"/>
      <c r="E5" s="131"/>
      <c r="F5" s="131"/>
      <c r="G5" s="131"/>
      <c r="H5" s="131"/>
      <c r="I5" s="131"/>
      <c r="J5" s="132"/>
      <c r="K5" s="57"/>
    </row>
    <row r="6" spans="1:11" ht="15.75">
      <c r="A6" s="130" t="s">
        <v>22</v>
      </c>
      <c r="B6" s="131"/>
      <c r="C6" s="131"/>
      <c r="D6" s="131"/>
      <c r="E6" s="131"/>
      <c r="F6" s="131"/>
      <c r="G6" s="131"/>
      <c r="H6" s="131"/>
      <c r="I6" s="131"/>
      <c r="J6" s="132"/>
      <c r="K6" s="57"/>
    </row>
    <row r="7" spans="1:11" ht="15.75">
      <c r="A7" s="127">
        <v>41832</v>
      </c>
      <c r="B7" s="128"/>
      <c r="C7" s="128"/>
      <c r="D7" s="128"/>
      <c r="E7" s="128"/>
      <c r="F7" s="128"/>
      <c r="G7" s="128"/>
      <c r="H7" s="128"/>
      <c r="I7" s="128"/>
      <c r="J7" s="129"/>
      <c r="K7" s="57"/>
    </row>
    <row r="8" spans="1:11" ht="15.75">
      <c r="A8" s="130" t="s">
        <v>24</v>
      </c>
      <c r="B8" s="131"/>
      <c r="C8" s="131"/>
      <c r="D8" s="131"/>
      <c r="E8" s="131"/>
      <c r="F8" s="131"/>
      <c r="G8" s="131"/>
      <c r="H8" s="131"/>
      <c r="I8" s="131"/>
      <c r="J8" s="132"/>
      <c r="K8" s="57"/>
    </row>
    <row r="9" spans="1:11" ht="9.75" customHeight="1" thickBot="1">
      <c r="A9" s="66"/>
      <c r="B9" s="67"/>
      <c r="C9" s="68"/>
      <c r="D9" s="68"/>
      <c r="E9" s="68"/>
      <c r="F9" s="67"/>
      <c r="G9" s="67"/>
      <c r="H9" s="69"/>
      <c r="I9" s="67"/>
      <c r="J9" s="70"/>
      <c r="K9" s="57"/>
    </row>
    <row r="10" spans="1:40" ht="26.25" thickBot="1">
      <c r="A10" s="19" t="s">
        <v>0</v>
      </c>
      <c r="B10" s="18" t="s">
        <v>1</v>
      </c>
      <c r="C10" s="18" t="s">
        <v>13</v>
      </c>
      <c r="D10" s="18" t="s">
        <v>14</v>
      </c>
      <c r="E10" s="18" t="s">
        <v>12</v>
      </c>
      <c r="F10" s="145" t="s">
        <v>2</v>
      </c>
      <c r="G10" s="146"/>
      <c r="H10" s="18" t="s">
        <v>3</v>
      </c>
      <c r="I10" s="18" t="s">
        <v>4</v>
      </c>
      <c r="J10" s="20" t="s">
        <v>23</v>
      </c>
      <c r="K10" s="57"/>
      <c r="L10" s="9"/>
      <c r="M10" s="9"/>
      <c r="N10" s="9"/>
      <c r="O10" s="9"/>
      <c r="P10" s="9"/>
      <c r="Q10" s="9"/>
      <c r="R10" s="9"/>
      <c r="S10" s="9"/>
      <c r="T10" s="9"/>
      <c r="U10" s="9"/>
      <c r="V10" s="9"/>
      <c r="W10" s="9"/>
      <c r="X10" s="9"/>
      <c r="Y10" s="9"/>
      <c r="Z10" s="9"/>
      <c r="AA10" s="9"/>
      <c r="AB10" s="9"/>
      <c r="AC10" s="9"/>
      <c r="AD10" s="9"/>
      <c r="AE10" s="9"/>
      <c r="AF10" s="9"/>
      <c r="AG10" s="9"/>
      <c r="AH10" s="9"/>
      <c r="AI10" s="9"/>
      <c r="AJ10" s="9"/>
      <c r="AK10" s="9" t="s">
        <v>16</v>
      </c>
      <c r="AL10" s="9"/>
      <c r="AM10" s="9"/>
      <c r="AN10" s="9"/>
    </row>
    <row r="11" spans="1:50" ht="19.5" customHeight="1">
      <c r="A11" s="58" t="s">
        <v>59</v>
      </c>
      <c r="B11" s="37" t="s">
        <v>34</v>
      </c>
      <c r="C11" s="38">
        <v>75</v>
      </c>
      <c r="D11" s="38" t="str">
        <f aca="true" t="shared" si="0" ref="D11:D20">IF(H11=" "," ",N11)</f>
        <v> </v>
      </c>
      <c r="E11" s="38">
        <v>175.5</v>
      </c>
      <c r="F11" s="125" t="s">
        <v>30</v>
      </c>
      <c r="G11" s="126"/>
      <c r="H11" s="38" t="s">
        <v>119</v>
      </c>
      <c r="I11" s="96" t="str">
        <f>IF(C11=0," ",IF(H11=0," ",IF(H11="GR",AP11,AL11)))</f>
        <v> </v>
      </c>
      <c r="J11" s="32">
        <f>IF(C11=0," ",IF(H11=0," ",O11))</f>
        <v>2.34</v>
      </c>
      <c r="K11" s="59"/>
      <c r="L11" s="10" t="s">
        <v>5</v>
      </c>
      <c r="M11" s="11">
        <f aca="true" t="shared" si="1" ref="M11:M19">IF(H11&lt;90,0,IF(H11&lt;=100,4,0))</f>
        <v>0</v>
      </c>
      <c r="N11" s="36">
        <f aca="true" t="shared" si="2" ref="N11:N19">IF(H11=" ",C11,(C11+15))</f>
        <v>75</v>
      </c>
      <c r="O11" s="36">
        <f aca="true" t="shared" si="3" ref="O11:O19">IF(H11="BAŞARILI",(E11/N11),IF(H11&gt;0,(((AK11*15)+E11)/N11),E11))</f>
        <v>2.34</v>
      </c>
      <c r="P11" s="13">
        <v>3.5</v>
      </c>
      <c r="Q11" s="13" t="s">
        <v>6</v>
      </c>
      <c r="R11" s="12">
        <f aca="true" t="shared" si="4" ref="R11:R19">IF(H11&lt;85,0,IF(H11&lt;=89,3.5,0))</f>
        <v>0</v>
      </c>
      <c r="S11" s="13">
        <v>3</v>
      </c>
      <c r="T11" s="13" t="s">
        <v>7</v>
      </c>
      <c r="U11" s="12">
        <f aca="true" t="shared" si="5" ref="U11:U19">IF(H11&lt;80,0,IF(H11&lt;=84,3,0))</f>
        <v>0</v>
      </c>
      <c r="V11" s="13">
        <v>2.5</v>
      </c>
      <c r="W11" s="13" t="s">
        <v>8</v>
      </c>
      <c r="X11" s="12">
        <f aca="true" t="shared" si="6" ref="X11:X19">IF(H11&lt;75,0,IF(H11&lt;=79,2.5,0))</f>
        <v>0</v>
      </c>
      <c r="Y11" s="13">
        <v>2</v>
      </c>
      <c r="Z11" s="13" t="s">
        <v>9</v>
      </c>
      <c r="AA11" s="12">
        <f aca="true" t="shared" si="7" ref="AA11:AA19">IF(H11&lt;65,0,IF(H11&lt;=74,2,0))</f>
        <v>0</v>
      </c>
      <c r="AB11" s="13">
        <v>1.5</v>
      </c>
      <c r="AC11" s="13" t="s">
        <v>10</v>
      </c>
      <c r="AD11" s="12">
        <f aca="true" t="shared" si="8" ref="AD11:AD19">IF(H11&lt;58,0,IF(H11&lt;=64,1.5,0))</f>
        <v>0</v>
      </c>
      <c r="AE11" s="13">
        <v>1</v>
      </c>
      <c r="AF11" s="13" t="s">
        <v>11</v>
      </c>
      <c r="AG11" s="12">
        <f aca="true" t="shared" si="9" ref="AG11:AG19">IF(H11&lt;50,0,IF(H11&lt;=57,1,0))</f>
        <v>0</v>
      </c>
      <c r="AH11" s="13">
        <v>0</v>
      </c>
      <c r="AI11" s="13" t="s">
        <v>15</v>
      </c>
      <c r="AJ11" s="12">
        <f aca="true" t="shared" si="10" ref="AJ11:AJ19">IF(H11&lt;0,0,IF(H11&lt;=49,0,0))</f>
        <v>0</v>
      </c>
      <c r="AK11" s="12">
        <f aca="true" t="shared" si="11" ref="AK11:AK19">SUM(R11,U11,X11,AA11,AD11,AG11,AJ11,M11)</f>
        <v>0</v>
      </c>
      <c r="AL11" s="24" t="str">
        <f aca="true" t="shared" si="12" ref="AL11:AL19">IF(H11=" "," ",IF(AK11&lt;2,"GİREMEZ(AKTS)",IF(O11&gt;=AM11,"YETERLİ","GİREMEZ(ORTALAMA)")))</f>
        <v> </v>
      </c>
      <c r="AM11" s="12">
        <f aca="true" t="shared" si="13" ref="AM11:AM19">IF(LEFT(A11,1)="0",2,2.5)</f>
        <v>2.5</v>
      </c>
      <c r="AN11" s="12"/>
      <c r="AO11" s="8"/>
      <c r="AP11" s="8" t="s">
        <v>118</v>
      </c>
      <c r="AQ11" s="8"/>
      <c r="AR11" s="8"/>
      <c r="AS11" s="8"/>
      <c r="AT11" s="8"/>
      <c r="AU11" s="8"/>
      <c r="AV11" s="8"/>
      <c r="AW11" s="8"/>
      <c r="AX11" s="8"/>
    </row>
    <row r="12" spans="1:50" ht="19.5" customHeight="1">
      <c r="A12" s="99" t="s">
        <v>60</v>
      </c>
      <c r="B12" s="31" t="s">
        <v>35</v>
      </c>
      <c r="C12" s="38">
        <v>75</v>
      </c>
      <c r="D12" s="38" t="str">
        <f t="shared" si="0"/>
        <v> </v>
      </c>
      <c r="E12" s="38">
        <v>206.5</v>
      </c>
      <c r="F12" s="125" t="s">
        <v>55</v>
      </c>
      <c r="G12" s="126"/>
      <c r="H12" s="38" t="s">
        <v>119</v>
      </c>
      <c r="I12" s="96" t="str">
        <f aca="true" t="shared" si="14" ref="I12:I26">IF(C12=0," ",IF(H12=0," ",IF(H12="GR",AP12,AL12)))</f>
        <v> </v>
      </c>
      <c r="J12" s="32">
        <f aca="true" t="shared" si="15" ref="J12:J26">IF(C12=0," ",IF(H12=0," ",O12))</f>
        <v>2.7533333333333334</v>
      </c>
      <c r="K12" s="59"/>
      <c r="L12" s="10" t="s">
        <v>5</v>
      </c>
      <c r="M12" s="11">
        <f t="shared" si="1"/>
        <v>0</v>
      </c>
      <c r="N12" s="36">
        <f t="shared" si="2"/>
        <v>75</v>
      </c>
      <c r="O12" s="36">
        <f t="shared" si="3"/>
        <v>2.7533333333333334</v>
      </c>
      <c r="P12" s="13">
        <v>3.5</v>
      </c>
      <c r="Q12" s="13" t="s">
        <v>6</v>
      </c>
      <c r="R12" s="12">
        <f t="shared" si="4"/>
        <v>0</v>
      </c>
      <c r="S12" s="13">
        <v>3</v>
      </c>
      <c r="T12" s="13" t="s">
        <v>7</v>
      </c>
      <c r="U12" s="12">
        <f t="shared" si="5"/>
        <v>0</v>
      </c>
      <c r="V12" s="13">
        <v>2.5</v>
      </c>
      <c r="W12" s="13" t="s">
        <v>8</v>
      </c>
      <c r="X12" s="12">
        <f t="shared" si="6"/>
        <v>0</v>
      </c>
      <c r="Y12" s="13">
        <v>2</v>
      </c>
      <c r="Z12" s="13" t="s">
        <v>9</v>
      </c>
      <c r="AA12" s="12">
        <f t="shared" si="7"/>
        <v>0</v>
      </c>
      <c r="AB12" s="13">
        <v>1.5</v>
      </c>
      <c r="AC12" s="13" t="s">
        <v>10</v>
      </c>
      <c r="AD12" s="12">
        <f t="shared" si="8"/>
        <v>0</v>
      </c>
      <c r="AE12" s="13">
        <v>1</v>
      </c>
      <c r="AF12" s="13" t="s">
        <v>11</v>
      </c>
      <c r="AG12" s="12">
        <f t="shared" si="9"/>
        <v>0</v>
      </c>
      <c r="AH12" s="13">
        <v>0</v>
      </c>
      <c r="AI12" s="13" t="s">
        <v>15</v>
      </c>
      <c r="AJ12" s="12">
        <f t="shared" si="10"/>
        <v>0</v>
      </c>
      <c r="AK12" s="12">
        <f t="shared" si="11"/>
        <v>0</v>
      </c>
      <c r="AL12" s="24" t="str">
        <f t="shared" si="12"/>
        <v> </v>
      </c>
      <c r="AM12" s="12">
        <f t="shared" si="13"/>
        <v>2.5</v>
      </c>
      <c r="AN12" s="14"/>
      <c r="AO12" s="15"/>
      <c r="AP12" s="8" t="s">
        <v>118</v>
      </c>
      <c r="AQ12" s="15"/>
      <c r="AR12" s="15"/>
      <c r="AS12" s="15"/>
      <c r="AT12" s="15"/>
      <c r="AU12" s="15"/>
      <c r="AV12" s="15"/>
      <c r="AW12" s="15"/>
      <c r="AX12" s="15"/>
    </row>
    <row r="13" spans="1:50" ht="19.5" customHeight="1">
      <c r="A13" s="60" t="s">
        <v>61</v>
      </c>
      <c r="B13" s="31" t="s">
        <v>120</v>
      </c>
      <c r="C13" s="38">
        <v>82</v>
      </c>
      <c r="D13" s="38" t="str">
        <f t="shared" si="0"/>
        <v> </v>
      </c>
      <c r="E13" s="38">
        <v>181.5</v>
      </c>
      <c r="F13" s="125" t="s">
        <v>55</v>
      </c>
      <c r="G13" s="126"/>
      <c r="H13" s="38" t="s">
        <v>119</v>
      </c>
      <c r="I13" s="96" t="str">
        <f t="shared" si="14"/>
        <v> </v>
      </c>
      <c r="J13" s="32">
        <f t="shared" si="15"/>
        <v>2.2134146341463414</v>
      </c>
      <c r="K13" s="59"/>
      <c r="L13" s="10" t="s">
        <v>5</v>
      </c>
      <c r="M13" s="11">
        <f t="shared" si="1"/>
        <v>0</v>
      </c>
      <c r="N13" s="36">
        <f t="shared" si="2"/>
        <v>82</v>
      </c>
      <c r="O13" s="36">
        <f t="shared" si="3"/>
        <v>2.2134146341463414</v>
      </c>
      <c r="P13" s="13">
        <v>3.5</v>
      </c>
      <c r="Q13" s="13" t="s">
        <v>6</v>
      </c>
      <c r="R13" s="12">
        <f t="shared" si="4"/>
        <v>0</v>
      </c>
      <c r="S13" s="13">
        <v>3</v>
      </c>
      <c r="T13" s="13" t="s">
        <v>7</v>
      </c>
      <c r="U13" s="12">
        <f t="shared" si="5"/>
        <v>0</v>
      </c>
      <c r="V13" s="13">
        <v>2.5</v>
      </c>
      <c r="W13" s="13" t="s">
        <v>8</v>
      </c>
      <c r="X13" s="12">
        <f t="shared" si="6"/>
        <v>0</v>
      </c>
      <c r="Y13" s="13">
        <v>2</v>
      </c>
      <c r="Z13" s="13" t="s">
        <v>9</v>
      </c>
      <c r="AA13" s="12">
        <f t="shared" si="7"/>
        <v>0</v>
      </c>
      <c r="AB13" s="13">
        <v>1.5</v>
      </c>
      <c r="AC13" s="13" t="s">
        <v>10</v>
      </c>
      <c r="AD13" s="12">
        <f t="shared" si="8"/>
        <v>0</v>
      </c>
      <c r="AE13" s="13">
        <v>1</v>
      </c>
      <c r="AF13" s="13" t="s">
        <v>11</v>
      </c>
      <c r="AG13" s="12">
        <f t="shared" si="9"/>
        <v>0</v>
      </c>
      <c r="AH13" s="13">
        <v>0</v>
      </c>
      <c r="AI13" s="13" t="s">
        <v>15</v>
      </c>
      <c r="AJ13" s="12">
        <f t="shared" si="10"/>
        <v>0</v>
      </c>
      <c r="AK13" s="12">
        <f t="shared" si="11"/>
        <v>0</v>
      </c>
      <c r="AL13" s="24" t="str">
        <f t="shared" si="12"/>
        <v> </v>
      </c>
      <c r="AM13" s="12">
        <f t="shared" si="13"/>
        <v>2.5</v>
      </c>
      <c r="AN13" s="14"/>
      <c r="AO13" s="15"/>
      <c r="AP13" s="8" t="s">
        <v>118</v>
      </c>
      <c r="AQ13" s="15"/>
      <c r="AR13" s="15"/>
      <c r="AS13" s="15"/>
      <c r="AT13" s="15"/>
      <c r="AU13" s="15"/>
      <c r="AV13" s="15"/>
      <c r="AW13" s="15"/>
      <c r="AX13" s="15"/>
    </row>
    <row r="14" spans="1:50" ht="19.5" customHeight="1">
      <c r="A14" s="58" t="s">
        <v>103</v>
      </c>
      <c r="B14" s="31" t="s">
        <v>102</v>
      </c>
      <c r="C14" s="38">
        <v>75</v>
      </c>
      <c r="D14" s="38" t="str">
        <f t="shared" si="0"/>
        <v> </v>
      </c>
      <c r="E14" s="38">
        <v>208.5</v>
      </c>
      <c r="F14" s="125" t="s">
        <v>55</v>
      </c>
      <c r="G14" s="126"/>
      <c r="H14" s="38" t="s">
        <v>119</v>
      </c>
      <c r="I14" s="96" t="str">
        <f t="shared" si="14"/>
        <v> </v>
      </c>
      <c r="J14" s="32">
        <f t="shared" si="15"/>
        <v>2.78</v>
      </c>
      <c r="K14" s="59"/>
      <c r="L14" s="10" t="s">
        <v>104</v>
      </c>
      <c r="M14" s="11">
        <f>IF(H14&lt;90,0,IF(H14&lt;=100,4,0))</f>
        <v>0</v>
      </c>
      <c r="N14" s="36">
        <f>IF(H14=" ",C14,(C14+15))</f>
        <v>75</v>
      </c>
      <c r="O14" s="36">
        <f>IF(H14="BAŞARILI",(E14/N14),IF(H14&gt;0,(((AK14*15)+E14)/N14),E14))</f>
        <v>2.78</v>
      </c>
      <c r="P14" s="13">
        <v>4.5</v>
      </c>
      <c r="Q14" s="13" t="s">
        <v>105</v>
      </c>
      <c r="R14" s="12">
        <f>IF(H14&lt;85,0,IF(H14&lt;=89,3.5,0))</f>
        <v>0</v>
      </c>
      <c r="S14" s="13">
        <v>4</v>
      </c>
      <c r="T14" s="13" t="s">
        <v>106</v>
      </c>
      <c r="U14" s="12">
        <f>IF(H14&lt;80,0,IF(H14&lt;=84,3,0))</f>
        <v>0</v>
      </c>
      <c r="V14" s="13">
        <v>3.5</v>
      </c>
      <c r="W14" s="13" t="s">
        <v>107</v>
      </c>
      <c r="X14" s="12">
        <f>IF(H14&lt;75,0,IF(H14&lt;=79,2.5,0))</f>
        <v>0</v>
      </c>
      <c r="Y14" s="13">
        <v>3</v>
      </c>
      <c r="Z14" s="13" t="s">
        <v>108</v>
      </c>
      <c r="AA14" s="12">
        <f>IF(H14&lt;65,0,IF(H14&lt;=74,2,0))</f>
        <v>0</v>
      </c>
      <c r="AB14" s="13">
        <v>2.5</v>
      </c>
      <c r="AC14" s="13" t="s">
        <v>109</v>
      </c>
      <c r="AD14" s="12">
        <f>IF(H14&lt;58,0,IF(H14&lt;=64,1.5,0))</f>
        <v>0</v>
      </c>
      <c r="AE14" s="13">
        <v>2</v>
      </c>
      <c r="AF14" s="13" t="s">
        <v>110</v>
      </c>
      <c r="AG14" s="12">
        <f>IF(H14&lt;50,0,IF(H14&lt;=57,1,0))</f>
        <v>0</v>
      </c>
      <c r="AH14" s="13">
        <v>1</v>
      </c>
      <c r="AI14" s="13" t="s">
        <v>111</v>
      </c>
      <c r="AJ14" s="12">
        <f>IF(H14&lt;0,0,IF(H14&lt;=49,0,0))</f>
        <v>0</v>
      </c>
      <c r="AK14" s="12">
        <f>SUM(R14,U14,X14,AA14,AD14,AG14,AJ14,M14)</f>
        <v>0</v>
      </c>
      <c r="AL14" s="24" t="str">
        <f>IF(H14=" "," ",IF(AK14&lt;2,"GİREMEZ(AKTS)",IF(O14&gt;=AM14,"YETERLİ","GİREMEZ(ORTALAMA)")))</f>
        <v> </v>
      </c>
      <c r="AM14" s="12">
        <f>IF(LEFT(A14,1)="0",2,2.5)</f>
        <v>2.5</v>
      </c>
      <c r="AN14" s="14"/>
      <c r="AO14" s="15"/>
      <c r="AP14" s="8" t="s">
        <v>118</v>
      </c>
      <c r="AQ14" s="15"/>
      <c r="AR14" s="15"/>
      <c r="AS14" s="15"/>
      <c r="AT14" s="15"/>
      <c r="AU14" s="15"/>
      <c r="AV14" s="15"/>
      <c r="AW14" s="15"/>
      <c r="AX14" s="15"/>
    </row>
    <row r="15" spans="1:50" ht="19.5" customHeight="1">
      <c r="A15" s="60" t="s">
        <v>62</v>
      </c>
      <c r="B15" s="82" t="s">
        <v>40</v>
      </c>
      <c r="C15" s="26">
        <v>82</v>
      </c>
      <c r="D15" s="26" t="str">
        <f t="shared" si="0"/>
        <v> </v>
      </c>
      <c r="E15" s="26">
        <v>185.5</v>
      </c>
      <c r="F15" s="122" t="s">
        <v>30</v>
      </c>
      <c r="G15" s="123"/>
      <c r="H15" s="26" t="s">
        <v>119</v>
      </c>
      <c r="I15" s="96" t="str">
        <f t="shared" si="14"/>
        <v> </v>
      </c>
      <c r="J15" s="32">
        <f t="shared" si="15"/>
        <v>2.2621951219512195</v>
      </c>
      <c r="K15" s="59"/>
      <c r="L15" s="10" t="s">
        <v>5</v>
      </c>
      <c r="M15" s="11">
        <f t="shared" si="1"/>
        <v>0</v>
      </c>
      <c r="N15" s="36">
        <f t="shared" si="2"/>
        <v>82</v>
      </c>
      <c r="O15" s="36">
        <f t="shared" si="3"/>
        <v>2.2621951219512195</v>
      </c>
      <c r="P15" s="13">
        <v>3.5</v>
      </c>
      <c r="Q15" s="13" t="s">
        <v>6</v>
      </c>
      <c r="R15" s="12">
        <f t="shared" si="4"/>
        <v>0</v>
      </c>
      <c r="S15" s="13">
        <v>3</v>
      </c>
      <c r="T15" s="13" t="s">
        <v>7</v>
      </c>
      <c r="U15" s="12">
        <f t="shared" si="5"/>
        <v>0</v>
      </c>
      <c r="V15" s="13">
        <v>2.5</v>
      </c>
      <c r="W15" s="13" t="s">
        <v>8</v>
      </c>
      <c r="X15" s="12">
        <f t="shared" si="6"/>
        <v>0</v>
      </c>
      <c r="Y15" s="13">
        <v>2</v>
      </c>
      <c r="Z15" s="13" t="s">
        <v>9</v>
      </c>
      <c r="AA15" s="12">
        <f t="shared" si="7"/>
        <v>0</v>
      </c>
      <c r="AB15" s="13">
        <v>1.5</v>
      </c>
      <c r="AC15" s="13" t="s">
        <v>10</v>
      </c>
      <c r="AD15" s="12">
        <f t="shared" si="8"/>
        <v>0</v>
      </c>
      <c r="AE15" s="13">
        <v>1</v>
      </c>
      <c r="AF15" s="13" t="s">
        <v>11</v>
      </c>
      <c r="AG15" s="12">
        <f t="shared" si="9"/>
        <v>0</v>
      </c>
      <c r="AH15" s="13">
        <v>0</v>
      </c>
      <c r="AI15" s="13" t="s">
        <v>15</v>
      </c>
      <c r="AJ15" s="12">
        <f t="shared" si="10"/>
        <v>0</v>
      </c>
      <c r="AK15" s="12">
        <f t="shared" si="11"/>
        <v>0</v>
      </c>
      <c r="AL15" s="24" t="str">
        <f t="shared" si="12"/>
        <v> </v>
      </c>
      <c r="AM15" s="12">
        <f t="shared" si="13"/>
        <v>2.5</v>
      </c>
      <c r="AN15" s="14"/>
      <c r="AO15" s="15"/>
      <c r="AP15" s="8" t="s">
        <v>118</v>
      </c>
      <c r="AQ15" s="15"/>
      <c r="AR15" s="15"/>
      <c r="AS15" s="15"/>
      <c r="AT15" s="15"/>
      <c r="AU15" s="15"/>
      <c r="AV15" s="15"/>
      <c r="AW15" s="15"/>
      <c r="AX15" s="15"/>
    </row>
    <row r="16" spans="1:50" ht="19.5" customHeight="1">
      <c r="A16" s="60" t="s">
        <v>63</v>
      </c>
      <c r="B16" s="82" t="s">
        <v>41</v>
      </c>
      <c r="C16" s="26">
        <v>75</v>
      </c>
      <c r="D16" s="26" t="str">
        <f t="shared" si="0"/>
        <v> </v>
      </c>
      <c r="E16" s="26">
        <v>191</v>
      </c>
      <c r="F16" s="122" t="s">
        <v>26</v>
      </c>
      <c r="G16" s="123"/>
      <c r="H16" s="26" t="s">
        <v>119</v>
      </c>
      <c r="I16" s="96" t="str">
        <f t="shared" si="14"/>
        <v> </v>
      </c>
      <c r="J16" s="32">
        <f t="shared" si="15"/>
        <v>2.546666666666667</v>
      </c>
      <c r="K16" s="59"/>
      <c r="L16" s="10" t="s">
        <v>5</v>
      </c>
      <c r="M16" s="11">
        <f t="shared" si="1"/>
        <v>0</v>
      </c>
      <c r="N16" s="36">
        <f t="shared" si="2"/>
        <v>75</v>
      </c>
      <c r="O16" s="36">
        <f t="shared" si="3"/>
        <v>2.546666666666667</v>
      </c>
      <c r="P16" s="13">
        <v>3.5</v>
      </c>
      <c r="Q16" s="13" t="s">
        <v>6</v>
      </c>
      <c r="R16" s="12">
        <f t="shared" si="4"/>
        <v>0</v>
      </c>
      <c r="S16" s="13">
        <v>3</v>
      </c>
      <c r="T16" s="13" t="s">
        <v>7</v>
      </c>
      <c r="U16" s="12">
        <f t="shared" si="5"/>
        <v>0</v>
      </c>
      <c r="V16" s="13">
        <v>2.5</v>
      </c>
      <c r="W16" s="13" t="s">
        <v>8</v>
      </c>
      <c r="X16" s="12">
        <f t="shared" si="6"/>
        <v>0</v>
      </c>
      <c r="Y16" s="13">
        <v>2</v>
      </c>
      <c r="Z16" s="13" t="s">
        <v>9</v>
      </c>
      <c r="AA16" s="12">
        <f t="shared" si="7"/>
        <v>0</v>
      </c>
      <c r="AB16" s="13">
        <v>1.5</v>
      </c>
      <c r="AC16" s="13" t="s">
        <v>10</v>
      </c>
      <c r="AD16" s="12">
        <f t="shared" si="8"/>
        <v>0</v>
      </c>
      <c r="AE16" s="13">
        <v>1</v>
      </c>
      <c r="AF16" s="13" t="s">
        <v>11</v>
      </c>
      <c r="AG16" s="12">
        <f t="shared" si="9"/>
        <v>0</v>
      </c>
      <c r="AH16" s="13">
        <v>0</v>
      </c>
      <c r="AI16" s="13" t="s">
        <v>15</v>
      </c>
      <c r="AJ16" s="12">
        <f t="shared" si="10"/>
        <v>0</v>
      </c>
      <c r="AK16" s="12">
        <f t="shared" si="11"/>
        <v>0</v>
      </c>
      <c r="AL16" s="24" t="str">
        <f t="shared" si="12"/>
        <v> </v>
      </c>
      <c r="AM16" s="12">
        <f t="shared" si="13"/>
        <v>2.5</v>
      </c>
      <c r="AN16" s="14"/>
      <c r="AO16" s="15"/>
      <c r="AP16" s="8" t="s">
        <v>118</v>
      </c>
      <c r="AQ16" s="15"/>
      <c r="AR16" s="15"/>
      <c r="AS16" s="15"/>
      <c r="AT16" s="15"/>
      <c r="AU16" s="15"/>
      <c r="AV16" s="15"/>
      <c r="AW16" s="15"/>
      <c r="AX16" s="15"/>
    </row>
    <row r="17" spans="1:50" ht="19.5" customHeight="1">
      <c r="A17" s="58" t="s">
        <v>64</v>
      </c>
      <c r="B17" s="82" t="s">
        <v>43</v>
      </c>
      <c r="C17" s="26">
        <v>75</v>
      </c>
      <c r="D17" s="26" t="str">
        <f t="shared" si="0"/>
        <v> </v>
      </c>
      <c r="E17" s="26">
        <v>234.5</v>
      </c>
      <c r="F17" s="125" t="s">
        <v>55</v>
      </c>
      <c r="G17" s="126"/>
      <c r="H17" s="26" t="s">
        <v>119</v>
      </c>
      <c r="I17" s="96" t="str">
        <f t="shared" si="14"/>
        <v> </v>
      </c>
      <c r="J17" s="32">
        <f t="shared" si="15"/>
        <v>3.1266666666666665</v>
      </c>
      <c r="K17" s="59"/>
      <c r="L17" s="10" t="s">
        <v>5</v>
      </c>
      <c r="M17" s="11">
        <f t="shared" si="1"/>
        <v>0</v>
      </c>
      <c r="N17" s="36">
        <f t="shared" si="2"/>
        <v>75</v>
      </c>
      <c r="O17" s="36">
        <f t="shared" si="3"/>
        <v>3.1266666666666665</v>
      </c>
      <c r="P17" s="13">
        <v>3.5</v>
      </c>
      <c r="Q17" s="13" t="s">
        <v>6</v>
      </c>
      <c r="R17" s="12">
        <f t="shared" si="4"/>
        <v>0</v>
      </c>
      <c r="S17" s="13">
        <v>3</v>
      </c>
      <c r="T17" s="13" t="s">
        <v>7</v>
      </c>
      <c r="U17" s="12">
        <f t="shared" si="5"/>
        <v>0</v>
      </c>
      <c r="V17" s="13">
        <v>2.5</v>
      </c>
      <c r="W17" s="13" t="s">
        <v>8</v>
      </c>
      <c r="X17" s="12">
        <f t="shared" si="6"/>
        <v>0</v>
      </c>
      <c r="Y17" s="13">
        <v>2</v>
      </c>
      <c r="Z17" s="13" t="s">
        <v>9</v>
      </c>
      <c r="AA17" s="12">
        <f t="shared" si="7"/>
        <v>0</v>
      </c>
      <c r="AB17" s="13">
        <v>1.5</v>
      </c>
      <c r="AC17" s="13" t="s">
        <v>10</v>
      </c>
      <c r="AD17" s="12">
        <f t="shared" si="8"/>
        <v>0</v>
      </c>
      <c r="AE17" s="13">
        <v>1</v>
      </c>
      <c r="AF17" s="13" t="s">
        <v>11</v>
      </c>
      <c r="AG17" s="12">
        <f t="shared" si="9"/>
        <v>0</v>
      </c>
      <c r="AH17" s="13">
        <v>0</v>
      </c>
      <c r="AI17" s="13" t="s">
        <v>15</v>
      </c>
      <c r="AJ17" s="12">
        <f t="shared" si="10"/>
        <v>0</v>
      </c>
      <c r="AK17" s="12">
        <f t="shared" si="11"/>
        <v>0</v>
      </c>
      <c r="AL17" s="24" t="str">
        <f t="shared" si="12"/>
        <v> </v>
      </c>
      <c r="AM17" s="12">
        <f t="shared" si="13"/>
        <v>2.5</v>
      </c>
      <c r="AN17" s="14"/>
      <c r="AO17" s="15"/>
      <c r="AP17" s="8" t="s">
        <v>118</v>
      </c>
      <c r="AQ17" s="15"/>
      <c r="AR17" s="15"/>
      <c r="AS17" s="15"/>
      <c r="AT17" s="15"/>
      <c r="AU17" s="15"/>
      <c r="AV17" s="15"/>
      <c r="AW17" s="15"/>
      <c r="AX17" s="15"/>
    </row>
    <row r="18" spans="1:50" ht="19.5" customHeight="1">
      <c r="A18" s="58" t="s">
        <v>65</v>
      </c>
      <c r="B18" s="82" t="s">
        <v>45</v>
      </c>
      <c r="C18" s="26">
        <v>75</v>
      </c>
      <c r="D18" s="26" t="str">
        <f t="shared" si="0"/>
        <v> </v>
      </c>
      <c r="E18" s="26">
        <v>187.5</v>
      </c>
      <c r="F18" s="122" t="s">
        <v>30</v>
      </c>
      <c r="G18" s="123"/>
      <c r="H18" s="26" t="s">
        <v>119</v>
      </c>
      <c r="I18" s="96" t="str">
        <f t="shared" si="14"/>
        <v> </v>
      </c>
      <c r="J18" s="32">
        <f t="shared" si="15"/>
        <v>2.5</v>
      </c>
      <c r="K18" s="59"/>
      <c r="L18" s="10" t="s">
        <v>5</v>
      </c>
      <c r="M18" s="11">
        <f t="shared" si="1"/>
        <v>0</v>
      </c>
      <c r="N18" s="36">
        <f t="shared" si="2"/>
        <v>75</v>
      </c>
      <c r="O18" s="36">
        <f t="shared" si="3"/>
        <v>2.5</v>
      </c>
      <c r="P18" s="13">
        <v>3.5</v>
      </c>
      <c r="Q18" s="13" t="s">
        <v>6</v>
      </c>
      <c r="R18" s="12">
        <f t="shared" si="4"/>
        <v>0</v>
      </c>
      <c r="S18" s="13">
        <v>3</v>
      </c>
      <c r="T18" s="13" t="s">
        <v>7</v>
      </c>
      <c r="U18" s="12">
        <f t="shared" si="5"/>
        <v>0</v>
      </c>
      <c r="V18" s="13">
        <v>2.5</v>
      </c>
      <c r="W18" s="13" t="s">
        <v>8</v>
      </c>
      <c r="X18" s="12">
        <f t="shared" si="6"/>
        <v>0</v>
      </c>
      <c r="Y18" s="13">
        <v>2</v>
      </c>
      <c r="Z18" s="13" t="s">
        <v>9</v>
      </c>
      <c r="AA18" s="12">
        <f t="shared" si="7"/>
        <v>0</v>
      </c>
      <c r="AB18" s="13">
        <v>1.5</v>
      </c>
      <c r="AC18" s="13" t="s">
        <v>10</v>
      </c>
      <c r="AD18" s="12">
        <f t="shared" si="8"/>
        <v>0</v>
      </c>
      <c r="AE18" s="13">
        <v>1</v>
      </c>
      <c r="AF18" s="13" t="s">
        <v>11</v>
      </c>
      <c r="AG18" s="12">
        <f t="shared" si="9"/>
        <v>0</v>
      </c>
      <c r="AH18" s="13">
        <v>0</v>
      </c>
      <c r="AI18" s="13" t="s">
        <v>15</v>
      </c>
      <c r="AJ18" s="12">
        <f t="shared" si="10"/>
        <v>0</v>
      </c>
      <c r="AK18" s="12">
        <f t="shared" si="11"/>
        <v>0</v>
      </c>
      <c r="AL18" s="24" t="str">
        <f t="shared" si="12"/>
        <v> </v>
      </c>
      <c r="AM18" s="12">
        <f t="shared" si="13"/>
        <v>2.5</v>
      </c>
      <c r="AN18" s="15"/>
      <c r="AO18" s="15"/>
      <c r="AP18" s="8" t="s">
        <v>118</v>
      </c>
      <c r="AQ18" s="15"/>
      <c r="AR18" s="15"/>
      <c r="AS18" s="15"/>
      <c r="AT18" s="15"/>
      <c r="AU18" s="15"/>
      <c r="AV18" s="15"/>
      <c r="AW18" s="15"/>
      <c r="AX18" s="15"/>
    </row>
    <row r="19" spans="1:50" ht="19.5" customHeight="1">
      <c r="A19" s="86" t="s">
        <v>66</v>
      </c>
      <c r="B19" s="89" t="s">
        <v>32</v>
      </c>
      <c r="C19" s="87">
        <v>61</v>
      </c>
      <c r="D19" s="87" t="str">
        <f t="shared" si="0"/>
        <v> </v>
      </c>
      <c r="E19" s="87">
        <v>134</v>
      </c>
      <c r="F19" s="135" t="s">
        <v>30</v>
      </c>
      <c r="G19" s="136"/>
      <c r="H19" s="87" t="s">
        <v>119</v>
      </c>
      <c r="I19" s="97" t="s">
        <v>121</v>
      </c>
      <c r="J19" s="88">
        <f t="shared" si="15"/>
        <v>2.19672131147541</v>
      </c>
      <c r="K19" s="59"/>
      <c r="L19" s="10" t="s">
        <v>5</v>
      </c>
      <c r="M19" s="11">
        <f t="shared" si="1"/>
        <v>0</v>
      </c>
      <c r="N19" s="36">
        <f t="shared" si="2"/>
        <v>61</v>
      </c>
      <c r="O19" s="36">
        <f t="shared" si="3"/>
        <v>2.19672131147541</v>
      </c>
      <c r="P19" s="13">
        <v>3.5</v>
      </c>
      <c r="Q19" s="13" t="s">
        <v>6</v>
      </c>
      <c r="R19" s="12">
        <f t="shared" si="4"/>
        <v>0</v>
      </c>
      <c r="S19" s="13">
        <v>3</v>
      </c>
      <c r="T19" s="13" t="s">
        <v>7</v>
      </c>
      <c r="U19" s="12">
        <f t="shared" si="5"/>
        <v>0</v>
      </c>
      <c r="V19" s="13">
        <v>2.5</v>
      </c>
      <c r="W19" s="13" t="s">
        <v>8</v>
      </c>
      <c r="X19" s="12">
        <f t="shared" si="6"/>
        <v>0</v>
      </c>
      <c r="Y19" s="13">
        <v>2</v>
      </c>
      <c r="Z19" s="13" t="s">
        <v>9</v>
      </c>
      <c r="AA19" s="12">
        <f t="shared" si="7"/>
        <v>0</v>
      </c>
      <c r="AB19" s="13">
        <v>1.5</v>
      </c>
      <c r="AC19" s="13" t="s">
        <v>10</v>
      </c>
      <c r="AD19" s="12">
        <f t="shared" si="8"/>
        <v>0</v>
      </c>
      <c r="AE19" s="13">
        <v>1</v>
      </c>
      <c r="AF19" s="13" t="s">
        <v>11</v>
      </c>
      <c r="AG19" s="12">
        <f t="shared" si="9"/>
        <v>0</v>
      </c>
      <c r="AH19" s="13">
        <v>0</v>
      </c>
      <c r="AI19" s="13" t="s">
        <v>15</v>
      </c>
      <c r="AJ19" s="12">
        <f t="shared" si="10"/>
        <v>0</v>
      </c>
      <c r="AK19" s="12">
        <f t="shared" si="11"/>
        <v>0</v>
      </c>
      <c r="AL19" s="24" t="str">
        <f t="shared" si="12"/>
        <v> </v>
      </c>
      <c r="AM19" s="12">
        <f t="shared" si="13"/>
        <v>2.5</v>
      </c>
      <c r="AN19" s="15"/>
      <c r="AO19" s="15"/>
      <c r="AP19" s="8" t="s">
        <v>118</v>
      </c>
      <c r="AQ19" s="15"/>
      <c r="AR19" s="15"/>
      <c r="AS19" s="15"/>
      <c r="AT19" s="15"/>
      <c r="AU19" s="15"/>
      <c r="AV19" s="15"/>
      <c r="AW19" s="15"/>
      <c r="AX19" s="15"/>
    </row>
    <row r="20" spans="1:50" ht="19.5" customHeight="1">
      <c r="A20" s="99" t="s">
        <v>67</v>
      </c>
      <c r="B20" s="100" t="s">
        <v>33</v>
      </c>
      <c r="C20" s="92">
        <v>75</v>
      </c>
      <c r="D20" s="38" t="str">
        <f t="shared" si="0"/>
        <v> </v>
      </c>
      <c r="E20" s="92">
        <v>188</v>
      </c>
      <c r="F20" s="125" t="s">
        <v>26</v>
      </c>
      <c r="G20" s="126"/>
      <c r="H20" s="92" t="s">
        <v>119</v>
      </c>
      <c r="I20" s="96" t="str">
        <f t="shared" si="14"/>
        <v> </v>
      </c>
      <c r="J20" s="32">
        <f t="shared" si="15"/>
        <v>2.506666666666667</v>
      </c>
      <c r="K20" s="59"/>
      <c r="L20" s="10" t="s">
        <v>5</v>
      </c>
      <c r="M20" s="11">
        <f aca="true" t="shared" si="16" ref="M20:M26">IF(H20&lt;90,0,IF(H20&lt;=100,4,0))</f>
        <v>0</v>
      </c>
      <c r="N20" s="36">
        <f aca="true" t="shared" si="17" ref="N20:N26">IF(H20=" ",C20,(C20+15))</f>
        <v>75</v>
      </c>
      <c r="O20" s="36">
        <f aca="true" t="shared" si="18" ref="O20:O26">IF(H20="BAŞARILI",(E20/N20),IF(H20&gt;0,(((AK20*15)+E20)/N20),E20))</f>
        <v>2.506666666666667</v>
      </c>
      <c r="P20" s="13">
        <v>3.5</v>
      </c>
      <c r="Q20" s="13" t="s">
        <v>6</v>
      </c>
      <c r="R20" s="12">
        <f aca="true" t="shared" si="19" ref="R20:R26">IF(H20&lt;85,0,IF(H20&lt;=89,3.5,0))</f>
        <v>0</v>
      </c>
      <c r="S20" s="13">
        <v>3</v>
      </c>
      <c r="T20" s="13" t="s">
        <v>7</v>
      </c>
      <c r="U20" s="12">
        <f aca="true" t="shared" si="20" ref="U20:U26">IF(H20&lt;80,0,IF(H20&lt;=84,3,0))</f>
        <v>0</v>
      </c>
      <c r="V20" s="13">
        <v>2.5</v>
      </c>
      <c r="W20" s="13" t="s">
        <v>8</v>
      </c>
      <c r="X20" s="12">
        <f aca="true" t="shared" si="21" ref="X20:X26">IF(H20&lt;75,0,IF(H20&lt;=79,2.5,0))</f>
        <v>0</v>
      </c>
      <c r="Y20" s="13">
        <v>2</v>
      </c>
      <c r="Z20" s="13" t="s">
        <v>9</v>
      </c>
      <c r="AA20" s="12">
        <f aca="true" t="shared" si="22" ref="AA20:AA26">IF(H20&lt;65,0,IF(H20&lt;=74,2,0))</f>
        <v>0</v>
      </c>
      <c r="AB20" s="13">
        <v>1.5</v>
      </c>
      <c r="AC20" s="13" t="s">
        <v>10</v>
      </c>
      <c r="AD20" s="12">
        <f aca="true" t="shared" si="23" ref="AD20:AD26">IF(H20&lt;58,0,IF(H20&lt;=64,1.5,0))</f>
        <v>0</v>
      </c>
      <c r="AE20" s="13">
        <v>1</v>
      </c>
      <c r="AF20" s="13" t="s">
        <v>11</v>
      </c>
      <c r="AG20" s="12">
        <f aca="true" t="shared" si="24" ref="AG20:AG26">IF(H20&lt;50,0,IF(H20&lt;=57,1,0))</f>
        <v>0</v>
      </c>
      <c r="AH20" s="13">
        <v>0</v>
      </c>
      <c r="AI20" s="13" t="s">
        <v>15</v>
      </c>
      <c r="AJ20" s="12">
        <f aca="true" t="shared" si="25" ref="AJ20:AJ26">IF(H20&lt;0,0,IF(H20&lt;=49,0,0))</f>
        <v>0</v>
      </c>
      <c r="AK20" s="12">
        <f aca="true" t="shared" si="26" ref="AK20:AK26">SUM(R20,U20,X20,AA20,AD20,AG20,AJ20,M20)</f>
        <v>0</v>
      </c>
      <c r="AL20" s="24" t="str">
        <f aca="true" t="shared" si="27" ref="AL20:AL26">IF(H20=" "," ",IF(AK20&lt;2,"GİREMEZ(AKTS)",IF(O20&gt;=AM20,"YETERLİ","GİREMEZ(ORTALAMA)")))</f>
        <v> </v>
      </c>
      <c r="AM20" s="12">
        <f aca="true" t="shared" si="28" ref="AM20:AM26">IF(LEFT(A20,1)="0",2,2.5)</f>
        <v>2.5</v>
      </c>
      <c r="AN20" s="15"/>
      <c r="AO20" s="15"/>
      <c r="AP20" s="8" t="s">
        <v>118</v>
      </c>
      <c r="AQ20" s="15"/>
      <c r="AR20" s="15"/>
      <c r="AS20" s="15"/>
      <c r="AT20" s="15"/>
      <c r="AU20" s="15"/>
      <c r="AV20" s="15"/>
      <c r="AW20" s="15"/>
      <c r="AX20" s="15"/>
    </row>
    <row r="21" spans="1:50" ht="19.5" customHeight="1">
      <c r="A21" s="58" t="s">
        <v>88</v>
      </c>
      <c r="B21" s="83" t="s">
        <v>89</v>
      </c>
      <c r="C21" s="26">
        <v>75</v>
      </c>
      <c r="D21" s="26">
        <f aca="true" t="shared" si="29" ref="D21:D26">IF(H21=" "," ",N21)</f>
        <v>90</v>
      </c>
      <c r="E21" s="26">
        <v>187.5</v>
      </c>
      <c r="F21" s="122" t="s">
        <v>30</v>
      </c>
      <c r="G21" s="123"/>
      <c r="H21" s="85">
        <v>80</v>
      </c>
      <c r="I21" s="96" t="s">
        <v>119</v>
      </c>
      <c r="J21" s="32">
        <f t="shared" si="15"/>
        <v>2.5833333333333335</v>
      </c>
      <c r="K21" s="59"/>
      <c r="L21" s="10" t="s">
        <v>5</v>
      </c>
      <c r="M21" s="11">
        <f t="shared" si="16"/>
        <v>0</v>
      </c>
      <c r="N21" s="36">
        <f t="shared" si="17"/>
        <v>90</v>
      </c>
      <c r="O21" s="36">
        <f t="shared" si="18"/>
        <v>2.5833333333333335</v>
      </c>
      <c r="P21" s="13">
        <v>3.5</v>
      </c>
      <c r="Q21" s="13" t="s">
        <v>6</v>
      </c>
      <c r="R21" s="12">
        <f t="shared" si="19"/>
        <v>0</v>
      </c>
      <c r="S21" s="13">
        <v>3</v>
      </c>
      <c r="T21" s="13" t="s">
        <v>7</v>
      </c>
      <c r="U21" s="12">
        <f t="shared" si="20"/>
        <v>3</v>
      </c>
      <c r="V21" s="13">
        <v>2.5</v>
      </c>
      <c r="W21" s="13" t="s">
        <v>8</v>
      </c>
      <c r="X21" s="12">
        <f t="shared" si="21"/>
        <v>0</v>
      </c>
      <c r="Y21" s="13">
        <v>2</v>
      </c>
      <c r="Z21" s="13" t="s">
        <v>9</v>
      </c>
      <c r="AA21" s="12">
        <f t="shared" si="22"/>
        <v>0</v>
      </c>
      <c r="AB21" s="13">
        <v>1.5</v>
      </c>
      <c r="AC21" s="13" t="s">
        <v>10</v>
      </c>
      <c r="AD21" s="12">
        <f t="shared" si="23"/>
        <v>0</v>
      </c>
      <c r="AE21" s="13">
        <v>1</v>
      </c>
      <c r="AF21" s="13" t="s">
        <v>11</v>
      </c>
      <c r="AG21" s="12">
        <f t="shared" si="24"/>
        <v>0</v>
      </c>
      <c r="AH21" s="13">
        <v>0</v>
      </c>
      <c r="AI21" s="13" t="s">
        <v>15</v>
      </c>
      <c r="AJ21" s="12">
        <f t="shared" si="25"/>
        <v>0</v>
      </c>
      <c r="AK21" s="12">
        <f t="shared" si="26"/>
        <v>3</v>
      </c>
      <c r="AL21" s="24" t="str">
        <f t="shared" si="27"/>
        <v>YETERLİ</v>
      </c>
      <c r="AM21" s="12">
        <f t="shared" si="28"/>
        <v>2.5</v>
      </c>
      <c r="AN21" s="15"/>
      <c r="AO21" s="15"/>
      <c r="AP21" s="8" t="s">
        <v>118</v>
      </c>
      <c r="AQ21" s="15"/>
      <c r="AR21" s="15"/>
      <c r="AS21" s="15"/>
      <c r="AT21" s="15"/>
      <c r="AU21" s="15"/>
      <c r="AV21" s="15"/>
      <c r="AW21" s="15"/>
      <c r="AX21" s="15"/>
    </row>
    <row r="22" spans="1:50" ht="19.5" customHeight="1">
      <c r="A22" s="58" t="s">
        <v>90</v>
      </c>
      <c r="B22" s="83" t="s">
        <v>91</v>
      </c>
      <c r="C22" s="92">
        <v>75</v>
      </c>
      <c r="D22" s="38">
        <f t="shared" si="29"/>
        <v>90</v>
      </c>
      <c r="E22" s="92">
        <v>174</v>
      </c>
      <c r="F22" s="125" t="s">
        <v>55</v>
      </c>
      <c r="G22" s="126"/>
      <c r="H22" s="85">
        <v>100</v>
      </c>
      <c r="I22" s="96" t="s">
        <v>119</v>
      </c>
      <c r="J22" s="32">
        <f t="shared" si="15"/>
        <v>2.6</v>
      </c>
      <c r="K22" s="59"/>
      <c r="L22" s="10" t="s">
        <v>5</v>
      </c>
      <c r="M22" s="11">
        <f t="shared" si="16"/>
        <v>4</v>
      </c>
      <c r="N22" s="36">
        <f t="shared" si="17"/>
        <v>90</v>
      </c>
      <c r="O22" s="36">
        <f t="shared" si="18"/>
        <v>2.6</v>
      </c>
      <c r="P22" s="13">
        <v>3.5</v>
      </c>
      <c r="Q22" s="13" t="s">
        <v>6</v>
      </c>
      <c r="R22" s="12">
        <f t="shared" si="19"/>
        <v>0</v>
      </c>
      <c r="S22" s="13">
        <v>3</v>
      </c>
      <c r="T22" s="13" t="s">
        <v>7</v>
      </c>
      <c r="U22" s="12">
        <f t="shared" si="20"/>
        <v>0</v>
      </c>
      <c r="V22" s="13">
        <v>2.5</v>
      </c>
      <c r="W22" s="13" t="s">
        <v>8</v>
      </c>
      <c r="X22" s="12">
        <f t="shared" si="21"/>
        <v>0</v>
      </c>
      <c r="Y22" s="13">
        <v>2</v>
      </c>
      <c r="Z22" s="13" t="s">
        <v>9</v>
      </c>
      <c r="AA22" s="12">
        <f t="shared" si="22"/>
        <v>0</v>
      </c>
      <c r="AB22" s="13">
        <v>1.5</v>
      </c>
      <c r="AC22" s="13" t="s">
        <v>10</v>
      </c>
      <c r="AD22" s="12">
        <f t="shared" si="23"/>
        <v>0</v>
      </c>
      <c r="AE22" s="13">
        <v>1</v>
      </c>
      <c r="AF22" s="13" t="s">
        <v>11</v>
      </c>
      <c r="AG22" s="12">
        <f t="shared" si="24"/>
        <v>0</v>
      </c>
      <c r="AH22" s="13">
        <v>0</v>
      </c>
      <c r="AI22" s="13" t="s">
        <v>15</v>
      </c>
      <c r="AJ22" s="12">
        <f t="shared" si="25"/>
        <v>0</v>
      </c>
      <c r="AK22" s="12">
        <f t="shared" si="26"/>
        <v>4</v>
      </c>
      <c r="AL22" s="24" t="str">
        <f t="shared" si="27"/>
        <v>YETERLİ</v>
      </c>
      <c r="AM22" s="12">
        <f t="shared" si="28"/>
        <v>2.5</v>
      </c>
      <c r="AN22" s="15"/>
      <c r="AO22" s="15"/>
      <c r="AP22" s="8" t="s">
        <v>118</v>
      </c>
      <c r="AQ22" s="15"/>
      <c r="AR22" s="15"/>
      <c r="AS22" s="15"/>
      <c r="AT22" s="15"/>
      <c r="AU22" s="15"/>
      <c r="AV22" s="15"/>
      <c r="AW22" s="15"/>
      <c r="AX22" s="15"/>
    </row>
    <row r="23" spans="1:50" ht="19.5" customHeight="1">
      <c r="A23" s="58" t="s">
        <v>96</v>
      </c>
      <c r="B23" s="83" t="s">
        <v>97</v>
      </c>
      <c r="C23" s="92">
        <v>75</v>
      </c>
      <c r="D23" s="38">
        <f t="shared" si="29"/>
        <v>90</v>
      </c>
      <c r="E23" s="92">
        <v>188.5</v>
      </c>
      <c r="F23" s="122" t="s">
        <v>26</v>
      </c>
      <c r="G23" s="123"/>
      <c r="H23" s="85">
        <v>75</v>
      </c>
      <c r="I23" s="96" t="s">
        <v>119</v>
      </c>
      <c r="J23" s="32">
        <f t="shared" si="15"/>
        <v>2.511111111111111</v>
      </c>
      <c r="K23" s="59"/>
      <c r="L23" s="10" t="s">
        <v>5</v>
      </c>
      <c r="M23" s="11">
        <f t="shared" si="16"/>
        <v>0</v>
      </c>
      <c r="N23" s="36">
        <f t="shared" si="17"/>
        <v>90</v>
      </c>
      <c r="O23" s="36">
        <f t="shared" si="18"/>
        <v>2.511111111111111</v>
      </c>
      <c r="P23" s="13">
        <v>3.5</v>
      </c>
      <c r="Q23" s="13" t="s">
        <v>6</v>
      </c>
      <c r="R23" s="12">
        <f t="shared" si="19"/>
        <v>0</v>
      </c>
      <c r="S23" s="13">
        <v>3</v>
      </c>
      <c r="T23" s="13" t="s">
        <v>7</v>
      </c>
      <c r="U23" s="12">
        <f t="shared" si="20"/>
        <v>0</v>
      </c>
      <c r="V23" s="13">
        <v>2.5</v>
      </c>
      <c r="W23" s="13" t="s">
        <v>8</v>
      </c>
      <c r="X23" s="12">
        <f t="shared" si="21"/>
        <v>2.5</v>
      </c>
      <c r="Y23" s="13">
        <v>2</v>
      </c>
      <c r="Z23" s="13" t="s">
        <v>9</v>
      </c>
      <c r="AA23" s="12">
        <f t="shared" si="22"/>
        <v>0</v>
      </c>
      <c r="AB23" s="13">
        <v>1.5</v>
      </c>
      <c r="AC23" s="13" t="s">
        <v>10</v>
      </c>
      <c r="AD23" s="12">
        <f t="shared" si="23"/>
        <v>0</v>
      </c>
      <c r="AE23" s="13">
        <v>1</v>
      </c>
      <c r="AF23" s="13" t="s">
        <v>11</v>
      </c>
      <c r="AG23" s="12">
        <f t="shared" si="24"/>
        <v>0</v>
      </c>
      <c r="AH23" s="13">
        <v>0</v>
      </c>
      <c r="AI23" s="13" t="s">
        <v>15</v>
      </c>
      <c r="AJ23" s="12">
        <f t="shared" si="25"/>
        <v>0</v>
      </c>
      <c r="AK23" s="12">
        <f t="shared" si="26"/>
        <v>2.5</v>
      </c>
      <c r="AL23" s="24" t="str">
        <f t="shared" si="27"/>
        <v>YETERLİ</v>
      </c>
      <c r="AM23" s="12">
        <f t="shared" si="28"/>
        <v>2.5</v>
      </c>
      <c r="AN23" s="15"/>
      <c r="AO23" s="15"/>
      <c r="AP23" s="8" t="s">
        <v>118</v>
      </c>
      <c r="AQ23" s="15"/>
      <c r="AR23" s="15"/>
      <c r="AS23" s="15"/>
      <c r="AT23" s="15"/>
      <c r="AU23" s="15"/>
      <c r="AV23" s="15"/>
      <c r="AW23" s="15"/>
      <c r="AX23" s="15"/>
    </row>
    <row r="24" spans="1:50" ht="19.5" customHeight="1">
      <c r="A24" s="86" t="s">
        <v>98</v>
      </c>
      <c r="B24" s="90" t="s">
        <v>99</v>
      </c>
      <c r="C24" s="91">
        <v>75</v>
      </c>
      <c r="D24" s="87">
        <f t="shared" si="29"/>
        <v>90</v>
      </c>
      <c r="E24" s="91">
        <v>165</v>
      </c>
      <c r="F24" s="150" t="s">
        <v>26</v>
      </c>
      <c r="G24" s="151"/>
      <c r="H24" s="91">
        <v>65</v>
      </c>
      <c r="I24" s="97" t="s">
        <v>122</v>
      </c>
      <c r="J24" s="88">
        <f t="shared" si="15"/>
        <v>2.1666666666666665</v>
      </c>
      <c r="K24" s="59"/>
      <c r="L24" s="10" t="s">
        <v>5</v>
      </c>
      <c r="M24" s="11">
        <f t="shared" si="16"/>
        <v>0</v>
      </c>
      <c r="N24" s="36">
        <f t="shared" si="17"/>
        <v>90</v>
      </c>
      <c r="O24" s="36">
        <f t="shared" si="18"/>
        <v>2.1666666666666665</v>
      </c>
      <c r="P24" s="13">
        <v>3.5</v>
      </c>
      <c r="Q24" s="13" t="s">
        <v>6</v>
      </c>
      <c r="R24" s="12">
        <f t="shared" si="19"/>
        <v>0</v>
      </c>
      <c r="S24" s="13">
        <v>3</v>
      </c>
      <c r="T24" s="13" t="s">
        <v>7</v>
      </c>
      <c r="U24" s="12">
        <f t="shared" si="20"/>
        <v>0</v>
      </c>
      <c r="V24" s="13">
        <v>2.5</v>
      </c>
      <c r="W24" s="13" t="s">
        <v>8</v>
      </c>
      <c r="X24" s="12">
        <f t="shared" si="21"/>
        <v>0</v>
      </c>
      <c r="Y24" s="13">
        <v>2</v>
      </c>
      <c r="Z24" s="13" t="s">
        <v>9</v>
      </c>
      <c r="AA24" s="12">
        <f t="shared" si="22"/>
        <v>2</v>
      </c>
      <c r="AB24" s="13">
        <v>1.5</v>
      </c>
      <c r="AC24" s="13" t="s">
        <v>10</v>
      </c>
      <c r="AD24" s="12">
        <f t="shared" si="23"/>
        <v>0</v>
      </c>
      <c r="AE24" s="13">
        <v>1</v>
      </c>
      <c r="AF24" s="13" t="s">
        <v>11</v>
      </c>
      <c r="AG24" s="12">
        <f t="shared" si="24"/>
        <v>0</v>
      </c>
      <c r="AH24" s="13">
        <v>0</v>
      </c>
      <c r="AI24" s="13" t="s">
        <v>15</v>
      </c>
      <c r="AJ24" s="12">
        <f t="shared" si="25"/>
        <v>0</v>
      </c>
      <c r="AK24" s="12">
        <f t="shared" si="26"/>
        <v>2</v>
      </c>
      <c r="AL24" s="24" t="str">
        <f t="shared" si="27"/>
        <v>GİREMEZ(ORTALAMA)</v>
      </c>
      <c r="AM24" s="12">
        <f t="shared" si="28"/>
        <v>2.5</v>
      </c>
      <c r="AN24" s="15"/>
      <c r="AO24" s="15"/>
      <c r="AP24" s="8" t="s">
        <v>118</v>
      </c>
      <c r="AQ24" s="15"/>
      <c r="AR24" s="15"/>
      <c r="AS24" s="15"/>
      <c r="AT24" s="15"/>
      <c r="AU24" s="15"/>
      <c r="AV24" s="15"/>
      <c r="AW24" s="15"/>
      <c r="AX24" s="15"/>
    </row>
    <row r="25" spans="1:50" ht="19.5" customHeight="1">
      <c r="A25" s="86" t="s">
        <v>100</v>
      </c>
      <c r="B25" s="90" t="s">
        <v>101</v>
      </c>
      <c r="C25" s="101">
        <v>75</v>
      </c>
      <c r="D25" s="102">
        <f t="shared" si="29"/>
        <v>90</v>
      </c>
      <c r="E25" s="101">
        <v>166.5</v>
      </c>
      <c r="F25" s="150" t="s">
        <v>26</v>
      </c>
      <c r="G25" s="151"/>
      <c r="H25" s="91">
        <v>75</v>
      </c>
      <c r="I25" s="97" t="s">
        <v>123</v>
      </c>
      <c r="J25" s="88">
        <f t="shared" si="15"/>
        <v>2.2666666666666666</v>
      </c>
      <c r="K25" s="59"/>
      <c r="L25" s="10" t="s">
        <v>5</v>
      </c>
      <c r="M25" s="11">
        <f t="shared" si="16"/>
        <v>0</v>
      </c>
      <c r="N25" s="36">
        <f t="shared" si="17"/>
        <v>90</v>
      </c>
      <c r="O25" s="36">
        <f t="shared" si="18"/>
        <v>2.2666666666666666</v>
      </c>
      <c r="P25" s="13">
        <v>3.5</v>
      </c>
      <c r="Q25" s="13" t="s">
        <v>6</v>
      </c>
      <c r="R25" s="12">
        <f t="shared" si="19"/>
        <v>0</v>
      </c>
      <c r="S25" s="13">
        <v>3</v>
      </c>
      <c r="T25" s="13" t="s">
        <v>7</v>
      </c>
      <c r="U25" s="12">
        <f t="shared" si="20"/>
        <v>0</v>
      </c>
      <c r="V25" s="13">
        <v>2.5</v>
      </c>
      <c r="W25" s="13" t="s">
        <v>8</v>
      </c>
      <c r="X25" s="12">
        <f t="shared" si="21"/>
        <v>2.5</v>
      </c>
      <c r="Y25" s="13">
        <v>2</v>
      </c>
      <c r="Z25" s="13" t="s">
        <v>9</v>
      </c>
      <c r="AA25" s="12">
        <f t="shared" si="22"/>
        <v>0</v>
      </c>
      <c r="AB25" s="13">
        <v>1.5</v>
      </c>
      <c r="AC25" s="13" t="s">
        <v>10</v>
      </c>
      <c r="AD25" s="12">
        <f t="shared" si="23"/>
        <v>0</v>
      </c>
      <c r="AE25" s="13">
        <v>1</v>
      </c>
      <c r="AF25" s="13" t="s">
        <v>11</v>
      </c>
      <c r="AG25" s="12">
        <f t="shared" si="24"/>
        <v>0</v>
      </c>
      <c r="AH25" s="13">
        <v>0</v>
      </c>
      <c r="AI25" s="13" t="s">
        <v>15</v>
      </c>
      <c r="AJ25" s="12">
        <f t="shared" si="25"/>
        <v>0</v>
      </c>
      <c r="AK25" s="12">
        <f t="shared" si="26"/>
        <v>2.5</v>
      </c>
      <c r="AL25" s="24" t="str">
        <f t="shared" si="27"/>
        <v>GİREMEZ(ORTALAMA)</v>
      </c>
      <c r="AM25" s="12">
        <f t="shared" si="28"/>
        <v>2.5</v>
      </c>
      <c r="AN25" s="15"/>
      <c r="AO25" s="15"/>
      <c r="AP25" s="8" t="s">
        <v>118</v>
      </c>
      <c r="AQ25" s="15"/>
      <c r="AR25" s="15"/>
      <c r="AS25" s="15"/>
      <c r="AT25" s="15"/>
      <c r="AU25" s="15"/>
      <c r="AV25" s="15"/>
      <c r="AW25" s="15"/>
      <c r="AX25" s="15"/>
    </row>
    <row r="26" spans="1:50" ht="19.5" customHeight="1" thickBot="1">
      <c r="A26" s="58"/>
      <c r="B26" s="83"/>
      <c r="C26" s="84"/>
      <c r="D26" s="38" t="str">
        <f t="shared" si="29"/>
        <v> </v>
      </c>
      <c r="E26" s="84"/>
      <c r="F26" s="148"/>
      <c r="G26" s="149"/>
      <c r="H26" s="84" t="s">
        <v>119</v>
      </c>
      <c r="I26" s="96" t="str">
        <f t="shared" si="14"/>
        <v> </v>
      </c>
      <c r="J26" s="32" t="str">
        <f t="shared" si="15"/>
        <v> </v>
      </c>
      <c r="K26" s="59"/>
      <c r="L26" s="10" t="s">
        <v>5</v>
      </c>
      <c r="M26" s="11">
        <f t="shared" si="16"/>
        <v>0</v>
      </c>
      <c r="N26" s="36">
        <f t="shared" si="17"/>
        <v>0</v>
      </c>
      <c r="O26" s="36" t="e">
        <f t="shared" si="18"/>
        <v>#DIV/0!</v>
      </c>
      <c r="P26" s="13">
        <v>3.5</v>
      </c>
      <c r="Q26" s="13" t="s">
        <v>6</v>
      </c>
      <c r="R26" s="12">
        <f t="shared" si="19"/>
        <v>0</v>
      </c>
      <c r="S26" s="13">
        <v>3</v>
      </c>
      <c r="T26" s="13" t="s">
        <v>7</v>
      </c>
      <c r="U26" s="12">
        <f t="shared" si="20"/>
        <v>0</v>
      </c>
      <c r="V26" s="13">
        <v>2.5</v>
      </c>
      <c r="W26" s="13" t="s">
        <v>8</v>
      </c>
      <c r="X26" s="12">
        <f t="shared" si="21"/>
        <v>0</v>
      </c>
      <c r="Y26" s="13">
        <v>2</v>
      </c>
      <c r="Z26" s="13" t="s">
        <v>9</v>
      </c>
      <c r="AA26" s="12">
        <f t="shared" si="22"/>
        <v>0</v>
      </c>
      <c r="AB26" s="13">
        <v>1.5</v>
      </c>
      <c r="AC26" s="13" t="s">
        <v>10</v>
      </c>
      <c r="AD26" s="12">
        <f t="shared" si="23"/>
        <v>0</v>
      </c>
      <c r="AE26" s="13">
        <v>1</v>
      </c>
      <c r="AF26" s="13" t="s">
        <v>11</v>
      </c>
      <c r="AG26" s="12">
        <f t="shared" si="24"/>
        <v>0</v>
      </c>
      <c r="AH26" s="13">
        <v>0</v>
      </c>
      <c r="AI26" s="13" t="s">
        <v>15</v>
      </c>
      <c r="AJ26" s="12">
        <f t="shared" si="25"/>
        <v>0</v>
      </c>
      <c r="AK26" s="12">
        <f t="shared" si="26"/>
        <v>0</v>
      </c>
      <c r="AL26" s="24" t="str">
        <f t="shared" si="27"/>
        <v> </v>
      </c>
      <c r="AM26" s="12">
        <f t="shared" si="28"/>
        <v>2.5</v>
      </c>
      <c r="AN26" s="15"/>
      <c r="AO26" s="15"/>
      <c r="AP26" s="8" t="s">
        <v>118</v>
      </c>
      <c r="AQ26" s="15"/>
      <c r="AR26" s="15"/>
      <c r="AS26" s="15"/>
      <c r="AT26" s="15"/>
      <c r="AU26" s="15"/>
      <c r="AV26" s="15"/>
      <c r="AW26" s="15"/>
      <c r="AX26" s="15"/>
    </row>
    <row r="27" spans="1:50" ht="16.5" thickBot="1">
      <c r="A27" s="61"/>
      <c r="B27" s="34"/>
      <c r="C27" s="33"/>
      <c r="D27" s="33"/>
      <c r="E27" s="33"/>
      <c r="F27" s="34"/>
      <c r="G27" s="34"/>
      <c r="H27" s="35"/>
      <c r="I27" s="34"/>
      <c r="J27" s="33"/>
      <c r="K27" s="62"/>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spans="1:50" ht="21.75" customHeight="1">
      <c r="A28" s="147" t="s">
        <v>19</v>
      </c>
      <c r="B28" s="137"/>
      <c r="C28" s="29"/>
      <c r="D28" s="137" t="s">
        <v>19</v>
      </c>
      <c r="E28" s="137"/>
      <c r="F28" s="137"/>
      <c r="G28" s="43"/>
      <c r="H28" s="137" t="s">
        <v>19</v>
      </c>
      <c r="I28" s="137"/>
      <c r="J28" s="138"/>
      <c r="K28" s="63"/>
      <c r="L28" s="17" t="s">
        <v>19</v>
      </c>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51"/>
      <c r="AO28" s="15"/>
      <c r="AP28" s="15"/>
      <c r="AQ28" s="15"/>
      <c r="AR28" s="15"/>
      <c r="AS28" s="15"/>
      <c r="AT28" s="15"/>
      <c r="AU28" s="15"/>
      <c r="AV28" s="15"/>
      <c r="AW28" s="15"/>
      <c r="AX28" s="15"/>
    </row>
    <row r="29" spans="1:50" ht="21.75" customHeight="1">
      <c r="A29" s="120" t="s">
        <v>30</v>
      </c>
      <c r="B29" s="118"/>
      <c r="C29" s="27"/>
      <c r="D29" s="118" t="s">
        <v>55</v>
      </c>
      <c r="E29" s="118"/>
      <c r="F29" s="118"/>
      <c r="G29" s="28"/>
      <c r="H29" s="118" t="s">
        <v>26</v>
      </c>
      <c r="I29" s="118"/>
      <c r="J29" s="119"/>
      <c r="K29" s="63"/>
      <c r="L29" s="16"/>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51"/>
      <c r="AO29" s="15"/>
      <c r="AP29" s="15"/>
      <c r="AQ29" s="15"/>
      <c r="AR29" s="15"/>
      <c r="AS29" s="15"/>
      <c r="AT29" s="15"/>
      <c r="AU29" s="15"/>
      <c r="AV29" s="15"/>
      <c r="AW29" s="15"/>
      <c r="AX29" s="15"/>
    </row>
    <row r="30" spans="1:50" ht="21.75" customHeight="1">
      <c r="A30" s="133"/>
      <c r="B30" s="134"/>
      <c r="C30" s="27"/>
      <c r="D30" s="77"/>
      <c r="E30" s="77"/>
      <c r="F30" s="77"/>
      <c r="G30" s="27"/>
      <c r="H30" s="27"/>
      <c r="I30" s="27"/>
      <c r="J30" s="30"/>
      <c r="K30" s="30"/>
      <c r="L30" s="16"/>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51"/>
      <c r="AO30" s="15"/>
      <c r="AP30" s="15"/>
      <c r="AQ30" s="15"/>
      <c r="AR30" s="15"/>
      <c r="AS30" s="15"/>
      <c r="AT30" s="15"/>
      <c r="AU30" s="15"/>
      <c r="AV30" s="15"/>
      <c r="AW30" s="15"/>
      <c r="AX30" s="15"/>
    </row>
    <row r="31" spans="1:40" ht="13.5" customHeight="1">
      <c r="A31" s="41"/>
      <c r="B31" s="39"/>
      <c r="C31" s="39"/>
      <c r="D31" s="124" t="s">
        <v>19</v>
      </c>
      <c r="E31" s="124"/>
      <c r="F31" s="124"/>
      <c r="G31" s="28"/>
      <c r="H31" s="27"/>
      <c r="I31" s="27"/>
      <c r="J31" s="30"/>
      <c r="K31" s="30"/>
      <c r="L31" s="7"/>
      <c r="AN31" s="52"/>
    </row>
    <row r="32" spans="1:40" ht="12" customHeight="1">
      <c r="A32" s="41"/>
      <c r="B32" s="39"/>
      <c r="C32" s="39"/>
      <c r="D32" s="124"/>
      <c r="E32" s="124"/>
      <c r="F32" s="124"/>
      <c r="G32" s="28"/>
      <c r="H32" s="27"/>
      <c r="I32" s="27"/>
      <c r="J32" s="30"/>
      <c r="K32" s="30"/>
      <c r="L32" s="7"/>
      <c r="AN32" s="52"/>
    </row>
    <row r="33" spans="1:40" ht="19.5" customHeight="1">
      <c r="A33" s="41"/>
      <c r="B33" s="39"/>
      <c r="C33" s="39"/>
      <c r="D33" s="118" t="s">
        <v>57</v>
      </c>
      <c r="E33" s="118" t="s">
        <v>19</v>
      </c>
      <c r="F33" s="118"/>
      <c r="G33" s="28"/>
      <c r="H33" s="27"/>
      <c r="I33" s="27"/>
      <c r="J33" s="30"/>
      <c r="K33" s="30"/>
      <c r="L33" s="7"/>
      <c r="AN33" s="52"/>
    </row>
    <row r="34" spans="1:40" ht="12" customHeight="1">
      <c r="A34" s="41"/>
      <c r="B34" s="39"/>
      <c r="C34" s="39"/>
      <c r="D34" s="44"/>
      <c r="E34" s="44"/>
      <c r="F34" s="44"/>
      <c r="G34" s="28"/>
      <c r="H34" s="27"/>
      <c r="I34" s="27"/>
      <c r="J34" s="30"/>
      <c r="K34" s="30"/>
      <c r="L34" s="7"/>
      <c r="AN34" s="52"/>
    </row>
    <row r="35" spans="1:40" ht="21" customHeight="1">
      <c r="A35" s="41"/>
      <c r="B35" s="39"/>
      <c r="C35" s="39"/>
      <c r="D35" s="121"/>
      <c r="E35" s="121"/>
      <c r="F35" s="121"/>
      <c r="G35" s="28"/>
      <c r="H35" s="27"/>
      <c r="I35" s="27"/>
      <c r="J35" s="30"/>
      <c r="K35" s="30"/>
      <c r="L35" s="7"/>
      <c r="AN35" s="52"/>
    </row>
    <row r="36" spans="1:40" ht="29.25" customHeight="1">
      <c r="A36" s="112" t="s">
        <v>21</v>
      </c>
      <c r="B36" s="113"/>
      <c r="C36" s="113"/>
      <c r="D36" s="113"/>
      <c r="E36" s="113"/>
      <c r="F36" s="113"/>
      <c r="G36" s="113"/>
      <c r="H36" s="113"/>
      <c r="I36" s="113"/>
      <c r="J36" s="114"/>
      <c r="K36" s="64"/>
      <c r="L36" s="7"/>
      <c r="AN36" s="52"/>
    </row>
    <row r="37" spans="1:40" s="5" customFormat="1" ht="82.5" customHeight="1" thickBot="1">
      <c r="A37" s="115" t="s">
        <v>20</v>
      </c>
      <c r="B37" s="116"/>
      <c r="C37" s="116"/>
      <c r="D37" s="116"/>
      <c r="E37" s="116"/>
      <c r="F37" s="116"/>
      <c r="G37" s="116"/>
      <c r="H37" s="116"/>
      <c r="I37" s="116"/>
      <c r="J37" s="117"/>
      <c r="K37" s="65"/>
      <c r="L37" s="7"/>
      <c r="AN37" s="52"/>
    </row>
    <row r="38" spans="1:10" s="5" customFormat="1" ht="15.75">
      <c r="A38" s="4"/>
      <c r="C38" s="4"/>
      <c r="D38" s="4"/>
      <c r="E38" s="4"/>
      <c r="H38" s="6"/>
      <c r="J38" s="4"/>
    </row>
    <row r="39" spans="1:10" s="5" customFormat="1" ht="15.75">
      <c r="A39" s="4"/>
      <c r="C39" s="4"/>
      <c r="D39" s="4"/>
      <c r="E39" s="4"/>
      <c r="H39" s="6"/>
      <c r="J39" s="4"/>
    </row>
    <row r="40" spans="1:10" s="5" customFormat="1" ht="15.75">
      <c r="A40" s="4"/>
      <c r="C40" s="4"/>
      <c r="D40" s="4"/>
      <c r="E40" s="4"/>
      <c r="H40" s="6"/>
      <c r="J40" s="4"/>
    </row>
    <row r="41" spans="1:10" s="5" customFormat="1" ht="15.75">
      <c r="A41" s="4"/>
      <c r="C41" s="4"/>
      <c r="D41" s="4"/>
      <c r="E41" s="4"/>
      <c r="H41" s="6"/>
      <c r="J41" s="4"/>
    </row>
    <row r="42" spans="1:10" s="5" customFormat="1" ht="15.75">
      <c r="A42" s="4"/>
      <c r="C42" s="4"/>
      <c r="D42" s="4"/>
      <c r="E42" s="4"/>
      <c r="H42" s="6"/>
      <c r="J42" s="4"/>
    </row>
    <row r="43" spans="1:10" s="5" customFormat="1" ht="15.75">
      <c r="A43" s="4"/>
      <c r="C43" s="4"/>
      <c r="D43" s="4"/>
      <c r="E43" s="4"/>
      <c r="H43" s="6"/>
      <c r="J43" s="4"/>
    </row>
    <row r="44" spans="1:10" s="5" customFormat="1" ht="15.75">
      <c r="A44" s="4"/>
      <c r="C44" s="4"/>
      <c r="D44" s="4"/>
      <c r="E44" s="4"/>
      <c r="H44" s="6"/>
      <c r="J44" s="4"/>
    </row>
    <row r="45" spans="1:10" s="5" customFormat="1" ht="15.75">
      <c r="A45" s="4"/>
      <c r="C45" s="4"/>
      <c r="D45" s="4"/>
      <c r="E45" s="4"/>
      <c r="H45" s="6"/>
      <c r="J45" s="4"/>
    </row>
    <row r="46" spans="1:10" s="5" customFormat="1" ht="15.75">
      <c r="A46" s="4"/>
      <c r="C46" s="4"/>
      <c r="D46" s="4"/>
      <c r="E46" s="4"/>
      <c r="H46" s="6"/>
      <c r="J46" s="4"/>
    </row>
    <row r="47" spans="1:10" s="5" customFormat="1" ht="15.75">
      <c r="A47" s="4"/>
      <c r="C47" s="4"/>
      <c r="D47" s="4"/>
      <c r="E47" s="4"/>
      <c r="H47" s="6"/>
      <c r="J47" s="4"/>
    </row>
    <row r="48" spans="1:10" s="5" customFormat="1" ht="15.75">
      <c r="A48" s="4"/>
      <c r="C48" s="4"/>
      <c r="D48" s="4"/>
      <c r="E48" s="4"/>
      <c r="H48" s="6"/>
      <c r="J48" s="4"/>
    </row>
    <row r="49" spans="1:10" s="5" customFormat="1" ht="15.75">
      <c r="A49" s="4"/>
      <c r="C49" s="4"/>
      <c r="D49" s="4"/>
      <c r="E49" s="4"/>
      <c r="H49" s="6"/>
      <c r="J49" s="4"/>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sheetData>
  <sheetProtection/>
  <mergeCells count="38">
    <mergeCell ref="F10:G10"/>
    <mergeCell ref="A28:B28"/>
    <mergeCell ref="F26:G26"/>
    <mergeCell ref="F20:G20"/>
    <mergeCell ref="F24:G24"/>
    <mergeCell ref="F25:G25"/>
    <mergeCell ref="F12:G12"/>
    <mergeCell ref="F22:G22"/>
    <mergeCell ref="F17:G17"/>
    <mergeCell ref="F18:G18"/>
    <mergeCell ref="A1:J1"/>
    <mergeCell ref="A2:J2"/>
    <mergeCell ref="A3:J3"/>
    <mergeCell ref="A4:J4"/>
    <mergeCell ref="A5:J5"/>
    <mergeCell ref="A6:J6"/>
    <mergeCell ref="A7:J7"/>
    <mergeCell ref="A8:J8"/>
    <mergeCell ref="A30:B30"/>
    <mergeCell ref="D31:F31"/>
    <mergeCell ref="F11:G11"/>
    <mergeCell ref="F19:G19"/>
    <mergeCell ref="H28:J28"/>
    <mergeCell ref="D28:F28"/>
    <mergeCell ref="F13:G13"/>
    <mergeCell ref="F15:G15"/>
    <mergeCell ref="F16:G16"/>
    <mergeCell ref="F21:G21"/>
    <mergeCell ref="D32:F32"/>
    <mergeCell ref="D33:F33"/>
    <mergeCell ref="F14:G14"/>
    <mergeCell ref="F23:G23"/>
    <mergeCell ref="A36:J36"/>
    <mergeCell ref="A37:J37"/>
    <mergeCell ref="D29:F29"/>
    <mergeCell ref="H29:J29"/>
    <mergeCell ref="A29:B29"/>
    <mergeCell ref="D35:F35"/>
  </mergeCells>
  <printOptions horizontalCentered="1" verticalCentered="1"/>
  <pageMargins left="0.28" right="0.23" top="0.17" bottom="0" header="0" footer="0"/>
  <pageSetup fitToHeight="1"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W370"/>
  <sheetViews>
    <sheetView zoomScale="70" zoomScaleNormal="70" zoomScalePageLayoutView="0" workbookViewId="0" topLeftCell="A7">
      <selection activeCell="I28" sqref="I28"/>
    </sheetView>
  </sheetViews>
  <sheetFormatPr defaultColWidth="9.140625" defaultRowHeight="15"/>
  <cols>
    <col min="1" max="1" width="17.7109375" style="1" customWidth="1"/>
    <col min="2" max="2" width="27.8515625" style="2" customWidth="1"/>
    <col min="3" max="3" width="13.7109375" style="1" customWidth="1"/>
    <col min="4" max="5" width="16.28125" style="1" customWidth="1"/>
    <col min="6" max="6" width="14.28125" style="2" customWidth="1"/>
    <col min="7" max="7" width="28.28125" style="2" customWidth="1"/>
    <col min="8" max="8" width="12.8515625" style="3" customWidth="1"/>
    <col min="9" max="9" width="45.28125" style="2" customWidth="1"/>
    <col min="10" max="10" width="22.140625" style="1" customWidth="1"/>
    <col min="11" max="11" width="10.140625" style="5" hidden="1" customWidth="1"/>
    <col min="12" max="12" width="2.8515625" style="5" hidden="1" customWidth="1"/>
    <col min="13" max="14" width="3.8515625" style="5" hidden="1" customWidth="1"/>
    <col min="15" max="15" width="15.00390625" style="5" hidden="1" customWidth="1"/>
    <col min="16" max="17" width="7.8515625" style="5" hidden="1" customWidth="1"/>
    <col min="18" max="18" width="3.421875" style="5" hidden="1" customWidth="1"/>
    <col min="19" max="20" width="7.8515625" style="5" hidden="1" customWidth="1"/>
    <col min="21" max="21" width="5.28125" style="5" hidden="1" customWidth="1"/>
    <col min="22" max="23" width="7.8515625" style="5" hidden="1" customWidth="1"/>
    <col min="24" max="24" width="5.00390625" style="5" hidden="1" customWidth="1"/>
    <col min="25" max="26" width="7.8515625" style="5" hidden="1" customWidth="1"/>
    <col min="27" max="27" width="5.28125" style="5" hidden="1" customWidth="1"/>
    <col min="28" max="29" width="7.8515625" style="5" hidden="1" customWidth="1"/>
    <col min="30" max="30" width="3.421875" style="5" hidden="1" customWidth="1"/>
    <col min="31" max="32" width="7.8515625" style="5" hidden="1" customWidth="1"/>
    <col min="33" max="33" width="3.421875" style="5" hidden="1" customWidth="1"/>
    <col min="34" max="35" width="5.28125" style="5" hidden="1" customWidth="1"/>
    <col min="36" max="36" width="2.57421875" style="5" hidden="1" customWidth="1"/>
    <col min="37" max="37" width="19.28125" style="5" hidden="1" customWidth="1"/>
    <col min="38" max="38" width="26.8515625" style="5" hidden="1" customWidth="1"/>
    <col min="39" max="39" width="5.00390625" style="5" hidden="1" customWidth="1"/>
    <col min="40" max="41" width="9.140625" style="5" customWidth="1"/>
    <col min="42" max="42" width="9.140625" style="5" hidden="1" customWidth="1"/>
    <col min="43" max="50" width="9.140625" style="5" customWidth="1"/>
    <col min="51" max="66" width="9.140625" style="2" customWidth="1"/>
    <col min="67" max="16384" width="9.140625" style="2" customWidth="1"/>
  </cols>
  <sheetData>
    <row r="1" spans="1:38" ht="15.75" customHeight="1">
      <c r="A1" s="139" t="s">
        <v>17</v>
      </c>
      <c r="B1" s="140"/>
      <c r="C1" s="140"/>
      <c r="D1" s="140"/>
      <c r="E1" s="140"/>
      <c r="F1" s="140"/>
      <c r="G1" s="140"/>
      <c r="H1" s="140"/>
      <c r="I1" s="140"/>
      <c r="J1" s="141"/>
      <c r="K1" s="56" t="s">
        <v>5</v>
      </c>
      <c r="L1" s="11">
        <f>IF(G1&lt;90,0,IF(G1&lt;=100,4,0))</f>
        <v>0</v>
      </c>
      <c r="M1" s="36">
        <f>IF(G1=" ",B1,(B1+15))</f>
        <v>15</v>
      </c>
      <c r="N1" s="36">
        <f>IF(G1="BAŞARILI",(D1/M1),IF(G1&gt;0,(((AJ1*15)+D1)/M1),D1))</f>
        <v>0</v>
      </c>
      <c r="O1" s="13">
        <v>3.5</v>
      </c>
      <c r="P1" s="13" t="s">
        <v>6</v>
      </c>
      <c r="Q1" s="12">
        <f>IF(G1&lt;85,0,IF(G1&lt;=89,3.5,0))</f>
        <v>0</v>
      </c>
      <c r="R1" s="13">
        <v>3</v>
      </c>
      <c r="S1" s="13" t="s">
        <v>7</v>
      </c>
      <c r="T1" s="12">
        <f>IF(G1&lt;80,0,IF(G1&lt;=84,3,0))</f>
        <v>0</v>
      </c>
      <c r="U1" s="13">
        <v>2.5</v>
      </c>
      <c r="V1" s="13" t="s">
        <v>8</v>
      </c>
      <c r="W1" s="12">
        <f>IF(G1&lt;75,0,IF(G1&lt;=79,2.5,0))</f>
        <v>0</v>
      </c>
      <c r="X1" s="13">
        <v>2</v>
      </c>
      <c r="Y1" s="13" t="s">
        <v>9</v>
      </c>
      <c r="Z1" s="12">
        <f>IF(G1&lt;65,0,IF(G1&lt;=74,2,0))</f>
        <v>0</v>
      </c>
      <c r="AA1" s="13">
        <v>1.5</v>
      </c>
      <c r="AB1" s="13" t="s">
        <v>10</v>
      </c>
      <c r="AC1" s="12">
        <f>IF(G1&lt;58,0,IF(G1&lt;=64,1.5,0))</f>
        <v>0</v>
      </c>
      <c r="AD1" s="13">
        <v>1</v>
      </c>
      <c r="AE1" s="13" t="s">
        <v>11</v>
      </c>
      <c r="AF1" s="12">
        <f>IF(G1&lt;50,0,IF(G1&lt;=57,1,0))</f>
        <v>0</v>
      </c>
      <c r="AG1" s="13">
        <v>0</v>
      </c>
      <c r="AH1" s="13" t="s">
        <v>15</v>
      </c>
      <c r="AI1" s="12">
        <f>IF(G1&lt;0,0,IF(G1&lt;=49,0,0))</f>
        <v>0</v>
      </c>
      <c r="AJ1" s="12">
        <f>SUM(Q1,T1,W1,Z1,AC1,AF1,AI1,L1)</f>
        <v>0</v>
      </c>
      <c r="AK1" s="24" t="str">
        <f>IF(G1=" "," ",IF(AJ1&lt;2,"GİREMEZ(AKTS)",IF(N1&gt;=AL1,"YETERLİ","GİREMEZ(ORTALAMA)")))</f>
        <v>GİREMEZ(AKTS)</v>
      </c>
      <c r="AL1" s="12" t="e">
        <f>IF(LEFT(#REF!,1)="0",2,2.5)</f>
        <v>#REF!</v>
      </c>
    </row>
    <row r="2" spans="1:11" ht="15.75">
      <c r="A2" s="142" t="s">
        <v>18</v>
      </c>
      <c r="B2" s="143"/>
      <c r="C2" s="143"/>
      <c r="D2" s="143"/>
      <c r="E2" s="143"/>
      <c r="F2" s="143"/>
      <c r="G2" s="143"/>
      <c r="H2" s="143"/>
      <c r="I2" s="143"/>
      <c r="J2" s="144"/>
      <c r="K2" s="57"/>
    </row>
    <row r="3" spans="1:11" ht="15.75">
      <c r="A3" s="142" t="s">
        <v>25</v>
      </c>
      <c r="B3" s="143"/>
      <c r="C3" s="143"/>
      <c r="D3" s="143"/>
      <c r="E3" s="143"/>
      <c r="F3" s="143"/>
      <c r="G3" s="143"/>
      <c r="H3" s="143"/>
      <c r="I3" s="143"/>
      <c r="J3" s="144"/>
      <c r="K3" s="57"/>
    </row>
    <row r="4" spans="1:11" ht="15.75">
      <c r="A4" s="142" t="s">
        <v>58</v>
      </c>
      <c r="B4" s="143"/>
      <c r="C4" s="143"/>
      <c r="D4" s="143"/>
      <c r="E4" s="143"/>
      <c r="F4" s="143"/>
      <c r="G4" s="143"/>
      <c r="H4" s="143"/>
      <c r="I4" s="143"/>
      <c r="J4" s="144"/>
      <c r="K4" s="57"/>
    </row>
    <row r="5" spans="1:11" ht="15.75">
      <c r="A5" s="130" t="s">
        <v>27</v>
      </c>
      <c r="B5" s="131"/>
      <c r="C5" s="131"/>
      <c r="D5" s="131"/>
      <c r="E5" s="131"/>
      <c r="F5" s="131"/>
      <c r="G5" s="131"/>
      <c r="H5" s="131"/>
      <c r="I5" s="131"/>
      <c r="J5" s="132"/>
      <c r="K5" s="57"/>
    </row>
    <row r="6" spans="1:11" ht="15.75">
      <c r="A6" s="130" t="s">
        <v>22</v>
      </c>
      <c r="B6" s="131"/>
      <c r="C6" s="131"/>
      <c r="D6" s="131"/>
      <c r="E6" s="131"/>
      <c r="F6" s="131"/>
      <c r="G6" s="131"/>
      <c r="H6" s="131"/>
      <c r="I6" s="131"/>
      <c r="J6" s="132"/>
      <c r="K6" s="57"/>
    </row>
    <row r="7" spans="1:11" ht="15.75">
      <c r="A7" s="127">
        <v>41832</v>
      </c>
      <c r="B7" s="128"/>
      <c r="C7" s="128"/>
      <c r="D7" s="128"/>
      <c r="E7" s="128"/>
      <c r="F7" s="128"/>
      <c r="G7" s="128"/>
      <c r="H7" s="128"/>
      <c r="I7" s="128"/>
      <c r="J7" s="129"/>
      <c r="K7" s="57"/>
    </row>
    <row r="8" spans="1:11" ht="15" customHeight="1" thickBot="1">
      <c r="A8" s="130" t="s">
        <v>83</v>
      </c>
      <c r="B8" s="131"/>
      <c r="C8" s="131"/>
      <c r="D8" s="131"/>
      <c r="E8" s="131"/>
      <c r="F8" s="131"/>
      <c r="G8" s="131"/>
      <c r="H8" s="131"/>
      <c r="I8" s="131"/>
      <c r="J8" s="132"/>
      <c r="K8" s="57"/>
    </row>
    <row r="9" spans="1:40" ht="16.5" hidden="1" thickBot="1">
      <c r="A9" s="103"/>
      <c r="B9" s="9"/>
      <c r="C9" s="103"/>
      <c r="D9" s="103"/>
      <c r="E9" s="103"/>
      <c r="F9" s="9"/>
      <c r="G9" s="9"/>
      <c r="H9" s="104"/>
      <c r="I9" s="9"/>
      <c r="J9" s="103"/>
      <c r="K9" s="57"/>
      <c r="AN9" s="52"/>
    </row>
    <row r="10" spans="1:39" ht="26.25" thickBot="1">
      <c r="A10" s="110" t="s">
        <v>0</v>
      </c>
      <c r="B10" s="110" t="s">
        <v>1</v>
      </c>
      <c r="C10" s="110" t="s">
        <v>13</v>
      </c>
      <c r="D10" s="110" t="s">
        <v>14</v>
      </c>
      <c r="E10" s="110" t="s">
        <v>12</v>
      </c>
      <c r="F10" s="152" t="s">
        <v>2</v>
      </c>
      <c r="G10" s="152"/>
      <c r="H10" s="110" t="s">
        <v>3</v>
      </c>
      <c r="I10" s="110" t="s">
        <v>4</v>
      </c>
      <c r="J10" s="111" t="s">
        <v>23</v>
      </c>
      <c r="K10" s="57"/>
      <c r="L10" s="9"/>
      <c r="M10" s="9"/>
      <c r="N10" s="9"/>
      <c r="O10" s="9"/>
      <c r="P10" s="9"/>
      <c r="Q10" s="9"/>
      <c r="R10" s="9"/>
      <c r="S10" s="9"/>
      <c r="T10" s="9"/>
      <c r="U10" s="9"/>
      <c r="V10" s="9"/>
      <c r="W10" s="9"/>
      <c r="X10" s="9"/>
      <c r="Y10" s="9"/>
      <c r="Z10" s="9"/>
      <c r="AA10" s="9"/>
      <c r="AB10" s="9"/>
      <c r="AC10" s="9"/>
      <c r="AD10" s="9"/>
      <c r="AE10" s="9"/>
      <c r="AF10" s="9"/>
      <c r="AG10" s="9"/>
      <c r="AH10" s="9"/>
      <c r="AI10" s="9"/>
      <c r="AJ10" s="9"/>
      <c r="AK10" s="9" t="s">
        <v>16</v>
      </c>
      <c r="AL10" s="9"/>
      <c r="AM10" s="9"/>
    </row>
    <row r="11" spans="1:49" ht="19.5" customHeight="1">
      <c r="A11" s="105" t="s">
        <v>68</v>
      </c>
      <c r="B11" s="106" t="s">
        <v>36</v>
      </c>
      <c r="C11" s="107">
        <v>75</v>
      </c>
      <c r="D11" s="107" t="str">
        <f aca="true" t="shared" si="0" ref="D11:D25">IF(H11=" "," ",N11)</f>
        <v> </v>
      </c>
      <c r="E11" s="107">
        <v>187.5</v>
      </c>
      <c r="F11" s="153" t="s">
        <v>28</v>
      </c>
      <c r="G11" s="154"/>
      <c r="H11" s="107" t="s">
        <v>119</v>
      </c>
      <c r="I11" s="108" t="str">
        <f>IF(C11=0," ",IF(H11=0," ",IF(H11="GR",AP11,AL11)))</f>
        <v> </v>
      </c>
      <c r="J11" s="109">
        <f>IF(C11=0," ",IF(H11=0," ",O11))</f>
        <v>2.5</v>
      </c>
      <c r="K11" s="59"/>
      <c r="L11" s="10" t="s">
        <v>5</v>
      </c>
      <c r="M11" s="11">
        <f>IF(H11&lt;90,0,IF(H11&lt;=100,4,0))</f>
        <v>0</v>
      </c>
      <c r="N11" s="36">
        <f>IF(H11=" ",C11,(C11+15))</f>
        <v>75</v>
      </c>
      <c r="O11" s="36">
        <f>IF(H11="BAŞARILI",(E11/N11),IF(H11&gt;0,(((AK11*15)+E11)/N11),E11))</f>
        <v>2.5</v>
      </c>
      <c r="P11" s="23">
        <v>3.5</v>
      </c>
      <c r="Q11" s="23" t="s">
        <v>6</v>
      </c>
      <c r="R11" s="22">
        <f>IF(H11&lt;85,0,IF(H11&lt;=89,3.5,0))</f>
        <v>0</v>
      </c>
      <c r="S11" s="23">
        <v>3</v>
      </c>
      <c r="T11" s="23" t="s">
        <v>7</v>
      </c>
      <c r="U11" s="22">
        <f>IF(H11&lt;80,0,IF(H11&lt;=84,3,0))</f>
        <v>0</v>
      </c>
      <c r="V11" s="23">
        <v>2.5</v>
      </c>
      <c r="W11" s="23" t="s">
        <v>8</v>
      </c>
      <c r="X11" s="22">
        <f>IF(H11&lt;75,0,IF(H11&lt;=79,2.5,0))</f>
        <v>0</v>
      </c>
      <c r="Y11" s="23">
        <v>2</v>
      </c>
      <c r="Z11" s="23" t="s">
        <v>9</v>
      </c>
      <c r="AA11" s="22">
        <f>IF(H11&lt;65,0,IF(H11&lt;=74,2,0))</f>
        <v>0</v>
      </c>
      <c r="AB11" s="23">
        <v>1.5</v>
      </c>
      <c r="AC11" s="23" t="s">
        <v>10</v>
      </c>
      <c r="AD11" s="22">
        <f>IF(H11&lt;58,0,IF(H11&lt;=64,1.5,0))</f>
        <v>0</v>
      </c>
      <c r="AE11" s="23">
        <v>1</v>
      </c>
      <c r="AF11" s="23" t="s">
        <v>11</v>
      </c>
      <c r="AG11" s="22">
        <f>IF(H11&lt;50,0,IF(H11&lt;=57,1,0))</f>
        <v>0</v>
      </c>
      <c r="AH11" s="23">
        <v>0</v>
      </c>
      <c r="AI11" s="23" t="s">
        <v>15</v>
      </c>
      <c r="AJ11" s="22">
        <f>IF(H11&lt;0,0,IF(H11&lt;=49,0,0))</f>
        <v>0</v>
      </c>
      <c r="AK11" s="22">
        <f>SUM(R11,U11,X11,AA11,AD11,AG11,AJ11,M11)</f>
        <v>0</v>
      </c>
      <c r="AL11" s="24" t="str">
        <f>IF(H11=" "," ",IF(AK11&lt;2,"GİREMEZ(AKTS)",IF(O11&gt;=AM11,"YETERLİ","GİREMEZ(ORTALAMA)")))</f>
        <v> </v>
      </c>
      <c r="AM11" s="22">
        <f>IF(LEFT(A11,1)="0",2,2.5)</f>
        <v>2.5</v>
      </c>
      <c r="AN11" s="8"/>
      <c r="AO11" s="8"/>
      <c r="AP11" s="8" t="s">
        <v>118</v>
      </c>
      <c r="AQ11" s="8"/>
      <c r="AR11" s="8"/>
      <c r="AS11" s="8"/>
      <c r="AT11" s="8"/>
      <c r="AU11" s="8"/>
      <c r="AV11" s="8"/>
      <c r="AW11" s="8"/>
    </row>
    <row r="12" spans="1:49" ht="19.5" customHeight="1">
      <c r="A12" s="58" t="s">
        <v>69</v>
      </c>
      <c r="B12" s="31" t="s">
        <v>37</v>
      </c>
      <c r="C12" s="38">
        <v>75</v>
      </c>
      <c r="D12" s="38" t="str">
        <f t="shared" si="0"/>
        <v> </v>
      </c>
      <c r="E12" s="38">
        <v>200</v>
      </c>
      <c r="F12" s="125" t="s">
        <v>29</v>
      </c>
      <c r="G12" s="126"/>
      <c r="H12" s="38" t="s">
        <v>119</v>
      </c>
      <c r="I12" s="98" t="str">
        <f>IF(C12=0," ",IF(H12=0," ",IF(H12="GR",AP12,AL12)))</f>
        <v> </v>
      </c>
      <c r="J12" s="81">
        <f>IF(C12=0," ",IF(H12=0," ",O12))</f>
        <v>2.6666666666666665</v>
      </c>
      <c r="K12" s="59"/>
      <c r="L12" s="10" t="s">
        <v>5</v>
      </c>
      <c r="M12" s="11">
        <f aca="true" t="shared" si="1" ref="M12:M27">IF(H12&lt;90,0,IF(H12&lt;=100,4,0))</f>
        <v>0</v>
      </c>
      <c r="N12" s="36">
        <f aca="true" t="shared" si="2" ref="N12:N27">IF(H12=" ",C12,(C12+15))</f>
        <v>75</v>
      </c>
      <c r="O12" s="36">
        <f aca="true" t="shared" si="3" ref="O12:O27">IF(H12="BAŞARILI",(E12/N12),IF(H12&gt;0,(((AK12*15)+E12)/N12),E12))</f>
        <v>2.6666666666666665</v>
      </c>
      <c r="P12" s="23">
        <v>3.5</v>
      </c>
      <c r="Q12" s="23" t="s">
        <v>6</v>
      </c>
      <c r="R12" s="22">
        <f aca="true" t="shared" si="4" ref="R12:R27">IF(H12&lt;85,0,IF(H12&lt;=89,3.5,0))</f>
        <v>0</v>
      </c>
      <c r="S12" s="23">
        <v>3</v>
      </c>
      <c r="T12" s="23" t="s">
        <v>7</v>
      </c>
      <c r="U12" s="22">
        <f aca="true" t="shared" si="5" ref="U12:U27">IF(H12&lt;80,0,IF(H12&lt;=84,3,0))</f>
        <v>0</v>
      </c>
      <c r="V12" s="23">
        <v>2.5</v>
      </c>
      <c r="W12" s="23" t="s">
        <v>8</v>
      </c>
      <c r="X12" s="22">
        <f aca="true" t="shared" si="6" ref="X12:X27">IF(H12&lt;75,0,IF(H12&lt;=79,2.5,0))</f>
        <v>0</v>
      </c>
      <c r="Y12" s="23">
        <v>2</v>
      </c>
      <c r="Z12" s="23" t="s">
        <v>9</v>
      </c>
      <c r="AA12" s="22">
        <f aca="true" t="shared" si="7" ref="AA12:AA27">IF(H12&lt;65,0,IF(H12&lt;=74,2,0))</f>
        <v>0</v>
      </c>
      <c r="AB12" s="23">
        <v>1.5</v>
      </c>
      <c r="AC12" s="23" t="s">
        <v>10</v>
      </c>
      <c r="AD12" s="22">
        <f aca="true" t="shared" si="8" ref="AD12:AD27">IF(H12&lt;58,0,IF(H12&lt;=64,1.5,0))</f>
        <v>0</v>
      </c>
      <c r="AE12" s="23">
        <v>1</v>
      </c>
      <c r="AF12" s="23" t="s">
        <v>11</v>
      </c>
      <c r="AG12" s="22">
        <f aca="true" t="shared" si="9" ref="AG12:AG27">IF(H12&lt;50,0,IF(H12&lt;=57,1,0))</f>
        <v>0</v>
      </c>
      <c r="AH12" s="23">
        <v>0</v>
      </c>
      <c r="AI12" s="23" t="s">
        <v>15</v>
      </c>
      <c r="AJ12" s="22">
        <f aca="true" t="shared" si="10" ref="AJ12:AJ27">IF(H12&lt;0,0,IF(H12&lt;=49,0,0))</f>
        <v>0</v>
      </c>
      <c r="AK12" s="22">
        <f aca="true" t="shared" si="11" ref="AK12:AK27">SUM(R12,U12,X12,AA12,AD12,AG12,AJ12,M12)</f>
        <v>0</v>
      </c>
      <c r="AL12" s="24" t="str">
        <f aca="true" t="shared" si="12" ref="AL12:AL27">IF(H12=" "," ",IF(AK12&lt;2,"GİREMEZ(AKTS)",IF(O12&gt;=AM12,"YETERLİ","GİREMEZ(ORTALAMA)")))</f>
        <v> </v>
      </c>
      <c r="AM12" s="22">
        <f aca="true" t="shared" si="13" ref="AM12:AM27">IF(LEFT(A12,1)="0",2,2.5)</f>
        <v>2.5</v>
      </c>
      <c r="AN12" s="15"/>
      <c r="AO12" s="15"/>
      <c r="AP12" s="8" t="s">
        <v>118</v>
      </c>
      <c r="AQ12" s="15"/>
      <c r="AR12" s="15"/>
      <c r="AS12" s="15"/>
      <c r="AT12" s="15"/>
      <c r="AU12" s="15"/>
      <c r="AV12" s="15"/>
      <c r="AW12" s="15"/>
    </row>
    <row r="13" spans="1:49" ht="19.5" customHeight="1">
      <c r="A13" s="58" t="s">
        <v>70</v>
      </c>
      <c r="B13" s="31" t="s">
        <v>38</v>
      </c>
      <c r="C13" s="38">
        <v>75</v>
      </c>
      <c r="D13" s="38" t="str">
        <f t="shared" si="0"/>
        <v> </v>
      </c>
      <c r="E13" s="38">
        <v>229</v>
      </c>
      <c r="F13" s="125" t="s">
        <v>28</v>
      </c>
      <c r="G13" s="126"/>
      <c r="H13" s="38" t="s">
        <v>119</v>
      </c>
      <c r="I13" s="98" t="str">
        <f aca="true" t="shared" si="14" ref="I13:I32">IF(C13=0," ",IF(H13=0," ",IF(H13="GR",AP13,AL13)))</f>
        <v> </v>
      </c>
      <c r="J13" s="81">
        <f aca="true" t="shared" si="15" ref="J13:J32">IF(C13=0," ",IF(H13=0," ",O13))</f>
        <v>3.0533333333333332</v>
      </c>
      <c r="K13" s="59"/>
      <c r="L13" s="10" t="s">
        <v>5</v>
      </c>
      <c r="M13" s="11">
        <f t="shared" si="1"/>
        <v>0</v>
      </c>
      <c r="N13" s="36">
        <f t="shared" si="2"/>
        <v>75</v>
      </c>
      <c r="O13" s="36">
        <f t="shared" si="3"/>
        <v>3.0533333333333332</v>
      </c>
      <c r="P13" s="23">
        <v>3.5</v>
      </c>
      <c r="Q13" s="23" t="s">
        <v>6</v>
      </c>
      <c r="R13" s="22">
        <f t="shared" si="4"/>
        <v>0</v>
      </c>
      <c r="S13" s="23">
        <v>3</v>
      </c>
      <c r="T13" s="23" t="s">
        <v>7</v>
      </c>
      <c r="U13" s="22">
        <f t="shared" si="5"/>
        <v>0</v>
      </c>
      <c r="V13" s="23">
        <v>2.5</v>
      </c>
      <c r="W13" s="23" t="s">
        <v>8</v>
      </c>
      <c r="X13" s="22">
        <f t="shared" si="6"/>
        <v>0</v>
      </c>
      <c r="Y13" s="23">
        <v>2</v>
      </c>
      <c r="Z13" s="23" t="s">
        <v>9</v>
      </c>
      <c r="AA13" s="22">
        <f t="shared" si="7"/>
        <v>0</v>
      </c>
      <c r="AB13" s="23">
        <v>1.5</v>
      </c>
      <c r="AC13" s="23" t="s">
        <v>10</v>
      </c>
      <c r="AD13" s="22">
        <f t="shared" si="8"/>
        <v>0</v>
      </c>
      <c r="AE13" s="23">
        <v>1</v>
      </c>
      <c r="AF13" s="23" t="s">
        <v>11</v>
      </c>
      <c r="AG13" s="22">
        <f t="shared" si="9"/>
        <v>0</v>
      </c>
      <c r="AH13" s="23">
        <v>0</v>
      </c>
      <c r="AI13" s="23" t="s">
        <v>15</v>
      </c>
      <c r="AJ13" s="22">
        <f t="shared" si="10"/>
        <v>0</v>
      </c>
      <c r="AK13" s="22">
        <f t="shared" si="11"/>
        <v>0</v>
      </c>
      <c r="AL13" s="24" t="str">
        <f t="shared" si="12"/>
        <v> </v>
      </c>
      <c r="AM13" s="22">
        <f t="shared" si="13"/>
        <v>2.5</v>
      </c>
      <c r="AN13" s="15"/>
      <c r="AO13" s="15"/>
      <c r="AP13" s="8" t="s">
        <v>118</v>
      </c>
      <c r="AQ13" s="15"/>
      <c r="AR13" s="15"/>
      <c r="AS13" s="15"/>
      <c r="AT13" s="15"/>
      <c r="AU13" s="15"/>
      <c r="AV13" s="15"/>
      <c r="AW13" s="15"/>
    </row>
    <row r="14" spans="1:49" ht="19.5" customHeight="1">
      <c r="A14" s="58" t="s">
        <v>71</v>
      </c>
      <c r="B14" s="31" t="s">
        <v>39</v>
      </c>
      <c r="C14" s="38">
        <v>75</v>
      </c>
      <c r="D14" s="38" t="str">
        <f t="shared" si="0"/>
        <v> </v>
      </c>
      <c r="E14" s="38">
        <v>175.5</v>
      </c>
      <c r="F14" s="125" t="s">
        <v>85</v>
      </c>
      <c r="G14" s="126"/>
      <c r="H14" s="38" t="s">
        <v>119</v>
      </c>
      <c r="I14" s="98" t="str">
        <f t="shared" si="14"/>
        <v> </v>
      </c>
      <c r="J14" s="81">
        <f t="shared" si="15"/>
        <v>2.34</v>
      </c>
      <c r="K14" s="59"/>
      <c r="L14" s="10" t="s">
        <v>5</v>
      </c>
      <c r="M14" s="11">
        <f t="shared" si="1"/>
        <v>0</v>
      </c>
      <c r="N14" s="36">
        <f t="shared" si="2"/>
        <v>75</v>
      </c>
      <c r="O14" s="36">
        <f t="shared" si="3"/>
        <v>2.34</v>
      </c>
      <c r="P14" s="23">
        <v>3.5</v>
      </c>
      <c r="Q14" s="23" t="s">
        <v>6</v>
      </c>
      <c r="R14" s="22">
        <f t="shared" si="4"/>
        <v>0</v>
      </c>
      <c r="S14" s="23">
        <v>3</v>
      </c>
      <c r="T14" s="23" t="s">
        <v>7</v>
      </c>
      <c r="U14" s="22">
        <f t="shared" si="5"/>
        <v>0</v>
      </c>
      <c r="V14" s="23">
        <v>2.5</v>
      </c>
      <c r="W14" s="23" t="s">
        <v>8</v>
      </c>
      <c r="X14" s="22">
        <f t="shared" si="6"/>
        <v>0</v>
      </c>
      <c r="Y14" s="23">
        <v>2</v>
      </c>
      <c r="Z14" s="23" t="s">
        <v>9</v>
      </c>
      <c r="AA14" s="22">
        <f t="shared" si="7"/>
        <v>0</v>
      </c>
      <c r="AB14" s="23">
        <v>1.5</v>
      </c>
      <c r="AC14" s="23" t="s">
        <v>10</v>
      </c>
      <c r="AD14" s="22">
        <f t="shared" si="8"/>
        <v>0</v>
      </c>
      <c r="AE14" s="23">
        <v>1</v>
      </c>
      <c r="AF14" s="23" t="s">
        <v>11</v>
      </c>
      <c r="AG14" s="22">
        <f t="shared" si="9"/>
        <v>0</v>
      </c>
      <c r="AH14" s="23">
        <v>0</v>
      </c>
      <c r="AI14" s="23" t="s">
        <v>15</v>
      </c>
      <c r="AJ14" s="22">
        <f t="shared" si="10"/>
        <v>0</v>
      </c>
      <c r="AK14" s="22">
        <f t="shared" si="11"/>
        <v>0</v>
      </c>
      <c r="AL14" s="24" t="str">
        <f t="shared" si="12"/>
        <v> </v>
      </c>
      <c r="AM14" s="22">
        <f t="shared" si="13"/>
        <v>2.5</v>
      </c>
      <c r="AN14" s="15"/>
      <c r="AO14" s="15"/>
      <c r="AP14" s="8" t="s">
        <v>118</v>
      </c>
      <c r="AQ14" s="15"/>
      <c r="AR14" s="15"/>
      <c r="AS14" s="15"/>
      <c r="AT14" s="15"/>
      <c r="AU14" s="15"/>
      <c r="AV14" s="15"/>
      <c r="AW14" s="15"/>
    </row>
    <row r="15" spans="1:49" ht="19.5" customHeight="1">
      <c r="A15" s="58" t="s">
        <v>72</v>
      </c>
      <c r="B15" s="31" t="s">
        <v>42</v>
      </c>
      <c r="C15" s="38">
        <v>75</v>
      </c>
      <c r="D15" s="38" t="str">
        <f t="shared" si="0"/>
        <v> </v>
      </c>
      <c r="E15" s="38">
        <v>178.5</v>
      </c>
      <c r="F15" s="125" t="s">
        <v>28</v>
      </c>
      <c r="G15" s="126"/>
      <c r="H15" s="38" t="s">
        <v>119</v>
      </c>
      <c r="I15" s="98" t="str">
        <f t="shared" si="14"/>
        <v> </v>
      </c>
      <c r="J15" s="81">
        <f t="shared" si="15"/>
        <v>2.38</v>
      </c>
      <c r="K15" s="59"/>
      <c r="L15" s="10" t="s">
        <v>5</v>
      </c>
      <c r="M15" s="11">
        <f t="shared" si="1"/>
        <v>0</v>
      </c>
      <c r="N15" s="36">
        <f t="shared" si="2"/>
        <v>75</v>
      </c>
      <c r="O15" s="36">
        <f t="shared" si="3"/>
        <v>2.38</v>
      </c>
      <c r="P15" s="23">
        <v>3.5</v>
      </c>
      <c r="Q15" s="23" t="s">
        <v>6</v>
      </c>
      <c r="R15" s="22">
        <f t="shared" si="4"/>
        <v>0</v>
      </c>
      <c r="S15" s="23">
        <v>3</v>
      </c>
      <c r="T15" s="23" t="s">
        <v>7</v>
      </c>
      <c r="U15" s="22">
        <f t="shared" si="5"/>
        <v>0</v>
      </c>
      <c r="V15" s="23">
        <v>2.5</v>
      </c>
      <c r="W15" s="23" t="s">
        <v>8</v>
      </c>
      <c r="X15" s="22">
        <f t="shared" si="6"/>
        <v>0</v>
      </c>
      <c r="Y15" s="23">
        <v>2</v>
      </c>
      <c r="Z15" s="23" t="s">
        <v>9</v>
      </c>
      <c r="AA15" s="22">
        <f t="shared" si="7"/>
        <v>0</v>
      </c>
      <c r="AB15" s="23">
        <v>1.5</v>
      </c>
      <c r="AC15" s="23" t="s">
        <v>10</v>
      </c>
      <c r="AD15" s="22">
        <f t="shared" si="8"/>
        <v>0</v>
      </c>
      <c r="AE15" s="23">
        <v>1</v>
      </c>
      <c r="AF15" s="23" t="s">
        <v>11</v>
      </c>
      <c r="AG15" s="22">
        <f t="shared" si="9"/>
        <v>0</v>
      </c>
      <c r="AH15" s="23">
        <v>0</v>
      </c>
      <c r="AI15" s="23" t="s">
        <v>15</v>
      </c>
      <c r="AJ15" s="22">
        <f t="shared" si="10"/>
        <v>0</v>
      </c>
      <c r="AK15" s="22">
        <f t="shared" si="11"/>
        <v>0</v>
      </c>
      <c r="AL15" s="24" t="str">
        <f t="shared" si="12"/>
        <v> </v>
      </c>
      <c r="AM15" s="22">
        <f t="shared" si="13"/>
        <v>2.5</v>
      </c>
      <c r="AN15" s="15"/>
      <c r="AO15" s="15"/>
      <c r="AP15" s="8" t="s">
        <v>118</v>
      </c>
      <c r="AQ15" s="15"/>
      <c r="AR15" s="15"/>
      <c r="AS15" s="15"/>
      <c r="AT15" s="15"/>
      <c r="AU15" s="15"/>
      <c r="AV15" s="15"/>
      <c r="AW15" s="15"/>
    </row>
    <row r="16" spans="1:49" ht="19.5" customHeight="1">
      <c r="A16" s="58" t="s">
        <v>73</v>
      </c>
      <c r="B16" s="31" t="s">
        <v>44</v>
      </c>
      <c r="C16" s="38">
        <v>75</v>
      </c>
      <c r="D16" s="38" t="str">
        <f t="shared" si="0"/>
        <v> </v>
      </c>
      <c r="E16" s="38">
        <v>190.5</v>
      </c>
      <c r="F16" s="125" t="s">
        <v>29</v>
      </c>
      <c r="G16" s="126"/>
      <c r="H16" s="38" t="s">
        <v>119</v>
      </c>
      <c r="I16" s="98" t="str">
        <f t="shared" si="14"/>
        <v> </v>
      </c>
      <c r="J16" s="81">
        <f t="shared" si="15"/>
        <v>2.54</v>
      </c>
      <c r="K16" s="71"/>
      <c r="L16" s="21" t="s">
        <v>5</v>
      </c>
      <c r="M16" s="25">
        <f t="shared" si="1"/>
        <v>0</v>
      </c>
      <c r="N16" s="36">
        <f t="shared" si="2"/>
        <v>75</v>
      </c>
      <c r="O16" s="36">
        <f t="shared" si="3"/>
        <v>2.54</v>
      </c>
      <c r="P16" s="23">
        <v>3.5</v>
      </c>
      <c r="Q16" s="23" t="s">
        <v>6</v>
      </c>
      <c r="R16" s="25">
        <f t="shared" si="4"/>
        <v>0</v>
      </c>
      <c r="S16" s="23">
        <v>3</v>
      </c>
      <c r="T16" s="23" t="s">
        <v>7</v>
      </c>
      <c r="U16" s="25">
        <f t="shared" si="5"/>
        <v>0</v>
      </c>
      <c r="V16" s="23">
        <v>2.5</v>
      </c>
      <c r="W16" s="23" t="s">
        <v>8</v>
      </c>
      <c r="X16" s="25">
        <f t="shared" si="6"/>
        <v>0</v>
      </c>
      <c r="Y16" s="23">
        <v>2</v>
      </c>
      <c r="Z16" s="23" t="s">
        <v>9</v>
      </c>
      <c r="AA16" s="25">
        <f t="shared" si="7"/>
        <v>0</v>
      </c>
      <c r="AB16" s="23">
        <v>1.5</v>
      </c>
      <c r="AC16" s="23" t="s">
        <v>10</v>
      </c>
      <c r="AD16" s="25">
        <f t="shared" si="8"/>
        <v>0</v>
      </c>
      <c r="AE16" s="23">
        <v>1</v>
      </c>
      <c r="AF16" s="23" t="s">
        <v>11</v>
      </c>
      <c r="AG16" s="25">
        <f t="shared" si="9"/>
        <v>0</v>
      </c>
      <c r="AH16" s="23">
        <v>0</v>
      </c>
      <c r="AI16" s="23" t="s">
        <v>15</v>
      </c>
      <c r="AJ16" s="25">
        <f t="shared" si="10"/>
        <v>0</v>
      </c>
      <c r="AK16" s="22">
        <f t="shared" si="11"/>
        <v>0</v>
      </c>
      <c r="AL16" s="24" t="str">
        <f t="shared" si="12"/>
        <v> </v>
      </c>
      <c r="AM16" s="22">
        <f t="shared" si="13"/>
        <v>2.5</v>
      </c>
      <c r="AN16" s="15"/>
      <c r="AO16" s="15"/>
      <c r="AP16" s="8" t="s">
        <v>118</v>
      </c>
      <c r="AQ16" s="15"/>
      <c r="AR16" s="15"/>
      <c r="AS16" s="15"/>
      <c r="AT16" s="15"/>
      <c r="AU16" s="15"/>
      <c r="AV16" s="15"/>
      <c r="AW16" s="15"/>
    </row>
    <row r="17" spans="1:49" ht="19.5" customHeight="1">
      <c r="A17" s="58" t="s">
        <v>74</v>
      </c>
      <c r="B17" s="80" t="s">
        <v>46</v>
      </c>
      <c r="C17" s="26">
        <v>76</v>
      </c>
      <c r="D17" s="26" t="str">
        <f t="shared" si="0"/>
        <v> </v>
      </c>
      <c r="E17" s="26">
        <v>170.5</v>
      </c>
      <c r="F17" s="122" t="s">
        <v>85</v>
      </c>
      <c r="G17" s="123"/>
      <c r="H17" s="26" t="s">
        <v>119</v>
      </c>
      <c r="I17" s="98" t="str">
        <f t="shared" si="14"/>
        <v> </v>
      </c>
      <c r="J17" s="81">
        <f t="shared" si="15"/>
        <v>2.2434210526315788</v>
      </c>
      <c r="K17" s="59"/>
      <c r="L17" s="10" t="s">
        <v>5</v>
      </c>
      <c r="M17" s="11">
        <f t="shared" si="1"/>
        <v>0</v>
      </c>
      <c r="N17" s="36">
        <f t="shared" si="2"/>
        <v>76</v>
      </c>
      <c r="O17" s="36">
        <f t="shared" si="3"/>
        <v>2.2434210526315788</v>
      </c>
      <c r="P17" s="23">
        <v>3.5</v>
      </c>
      <c r="Q17" s="23" t="s">
        <v>6</v>
      </c>
      <c r="R17" s="22">
        <f t="shared" si="4"/>
        <v>0</v>
      </c>
      <c r="S17" s="23">
        <v>3</v>
      </c>
      <c r="T17" s="23" t="s">
        <v>7</v>
      </c>
      <c r="U17" s="22">
        <f t="shared" si="5"/>
        <v>0</v>
      </c>
      <c r="V17" s="23">
        <v>2.5</v>
      </c>
      <c r="W17" s="23" t="s">
        <v>8</v>
      </c>
      <c r="X17" s="22">
        <f t="shared" si="6"/>
        <v>0</v>
      </c>
      <c r="Y17" s="23">
        <v>2</v>
      </c>
      <c r="Z17" s="23" t="s">
        <v>9</v>
      </c>
      <c r="AA17" s="22">
        <f t="shared" si="7"/>
        <v>0</v>
      </c>
      <c r="AB17" s="23">
        <v>1.5</v>
      </c>
      <c r="AC17" s="23" t="s">
        <v>10</v>
      </c>
      <c r="AD17" s="22">
        <f t="shared" si="8"/>
        <v>0</v>
      </c>
      <c r="AE17" s="23">
        <v>1</v>
      </c>
      <c r="AF17" s="23" t="s">
        <v>11</v>
      </c>
      <c r="AG17" s="22">
        <f t="shared" si="9"/>
        <v>0</v>
      </c>
      <c r="AH17" s="23">
        <v>0</v>
      </c>
      <c r="AI17" s="23" t="s">
        <v>15</v>
      </c>
      <c r="AJ17" s="22">
        <f t="shared" si="10"/>
        <v>0</v>
      </c>
      <c r="AK17" s="22">
        <f t="shared" si="11"/>
        <v>0</v>
      </c>
      <c r="AL17" s="24" t="str">
        <f t="shared" si="12"/>
        <v> </v>
      </c>
      <c r="AM17" s="22">
        <f t="shared" si="13"/>
        <v>2.5</v>
      </c>
      <c r="AN17" s="15"/>
      <c r="AO17" s="15"/>
      <c r="AP17" s="8" t="s">
        <v>118</v>
      </c>
      <c r="AQ17" s="15"/>
      <c r="AR17" s="15"/>
      <c r="AS17" s="15"/>
      <c r="AT17" s="15"/>
      <c r="AU17" s="15"/>
      <c r="AV17" s="15"/>
      <c r="AW17" s="15"/>
    </row>
    <row r="18" spans="1:49" ht="19.5" customHeight="1">
      <c r="A18" s="86" t="s">
        <v>75</v>
      </c>
      <c r="B18" s="89" t="s">
        <v>47</v>
      </c>
      <c r="C18" s="87">
        <v>68</v>
      </c>
      <c r="D18" s="87" t="str">
        <f t="shared" si="0"/>
        <v> </v>
      </c>
      <c r="E18" s="87">
        <v>146.5</v>
      </c>
      <c r="F18" s="150" t="s">
        <v>28</v>
      </c>
      <c r="G18" s="151"/>
      <c r="H18" s="87" t="s">
        <v>119</v>
      </c>
      <c r="I18" s="97" t="s">
        <v>121</v>
      </c>
      <c r="J18" s="88">
        <f t="shared" si="15"/>
        <v>2.1544117647058822</v>
      </c>
      <c r="K18" s="59"/>
      <c r="L18" s="10" t="s">
        <v>5</v>
      </c>
      <c r="M18" s="11">
        <f t="shared" si="1"/>
        <v>0</v>
      </c>
      <c r="N18" s="36">
        <f t="shared" si="2"/>
        <v>68</v>
      </c>
      <c r="O18" s="36">
        <f t="shared" si="3"/>
        <v>2.1544117647058822</v>
      </c>
      <c r="P18" s="23">
        <v>3.5</v>
      </c>
      <c r="Q18" s="23" t="s">
        <v>6</v>
      </c>
      <c r="R18" s="22">
        <f t="shared" si="4"/>
        <v>0</v>
      </c>
      <c r="S18" s="23">
        <v>3</v>
      </c>
      <c r="T18" s="23" t="s">
        <v>7</v>
      </c>
      <c r="U18" s="22">
        <f t="shared" si="5"/>
        <v>0</v>
      </c>
      <c r="V18" s="23">
        <v>2.5</v>
      </c>
      <c r="W18" s="23" t="s">
        <v>8</v>
      </c>
      <c r="X18" s="22">
        <f t="shared" si="6"/>
        <v>0</v>
      </c>
      <c r="Y18" s="23">
        <v>2</v>
      </c>
      <c r="Z18" s="23" t="s">
        <v>9</v>
      </c>
      <c r="AA18" s="22">
        <f t="shared" si="7"/>
        <v>0</v>
      </c>
      <c r="AB18" s="23">
        <v>1.5</v>
      </c>
      <c r="AC18" s="23" t="s">
        <v>10</v>
      </c>
      <c r="AD18" s="22">
        <f t="shared" si="8"/>
        <v>0</v>
      </c>
      <c r="AE18" s="23">
        <v>1</v>
      </c>
      <c r="AF18" s="23" t="s">
        <v>11</v>
      </c>
      <c r="AG18" s="22">
        <f t="shared" si="9"/>
        <v>0</v>
      </c>
      <c r="AH18" s="23">
        <v>0</v>
      </c>
      <c r="AI18" s="23" t="s">
        <v>15</v>
      </c>
      <c r="AJ18" s="22">
        <f t="shared" si="10"/>
        <v>0</v>
      </c>
      <c r="AK18" s="22">
        <f t="shared" si="11"/>
        <v>0</v>
      </c>
      <c r="AL18" s="24" t="str">
        <f t="shared" si="12"/>
        <v> </v>
      </c>
      <c r="AM18" s="22">
        <f t="shared" si="13"/>
        <v>2.5</v>
      </c>
      <c r="AN18" s="15"/>
      <c r="AO18" s="15"/>
      <c r="AP18" s="8" t="s">
        <v>118</v>
      </c>
      <c r="AQ18" s="15"/>
      <c r="AR18" s="15"/>
      <c r="AS18" s="15"/>
      <c r="AT18" s="15"/>
      <c r="AU18" s="15"/>
      <c r="AV18" s="15"/>
      <c r="AW18" s="15"/>
    </row>
    <row r="19" spans="1:49" ht="19.5" customHeight="1">
      <c r="A19" s="58" t="s">
        <v>76</v>
      </c>
      <c r="B19" s="80" t="s">
        <v>48</v>
      </c>
      <c r="C19" s="26">
        <v>75</v>
      </c>
      <c r="D19" s="26" t="str">
        <f t="shared" si="0"/>
        <v> </v>
      </c>
      <c r="E19" s="26">
        <v>160.5</v>
      </c>
      <c r="F19" s="122" t="s">
        <v>29</v>
      </c>
      <c r="G19" s="123"/>
      <c r="H19" s="26" t="s">
        <v>119</v>
      </c>
      <c r="I19" s="98" t="str">
        <f t="shared" si="14"/>
        <v> </v>
      </c>
      <c r="J19" s="81">
        <f t="shared" si="15"/>
        <v>2.14</v>
      </c>
      <c r="K19" s="59"/>
      <c r="L19" s="10" t="s">
        <v>5</v>
      </c>
      <c r="M19" s="11">
        <f t="shared" si="1"/>
        <v>0</v>
      </c>
      <c r="N19" s="36">
        <f t="shared" si="2"/>
        <v>75</v>
      </c>
      <c r="O19" s="36">
        <f t="shared" si="3"/>
        <v>2.14</v>
      </c>
      <c r="P19" s="23">
        <v>3.5</v>
      </c>
      <c r="Q19" s="23" t="s">
        <v>6</v>
      </c>
      <c r="R19" s="22">
        <f t="shared" si="4"/>
        <v>0</v>
      </c>
      <c r="S19" s="23">
        <v>3</v>
      </c>
      <c r="T19" s="23" t="s">
        <v>7</v>
      </c>
      <c r="U19" s="22">
        <f t="shared" si="5"/>
        <v>0</v>
      </c>
      <c r="V19" s="23">
        <v>2.5</v>
      </c>
      <c r="W19" s="23" t="s">
        <v>8</v>
      </c>
      <c r="X19" s="22">
        <f t="shared" si="6"/>
        <v>0</v>
      </c>
      <c r="Y19" s="23">
        <v>2</v>
      </c>
      <c r="Z19" s="23" t="s">
        <v>9</v>
      </c>
      <c r="AA19" s="22">
        <f t="shared" si="7"/>
        <v>0</v>
      </c>
      <c r="AB19" s="23">
        <v>1.5</v>
      </c>
      <c r="AC19" s="23" t="s">
        <v>10</v>
      </c>
      <c r="AD19" s="22">
        <f t="shared" si="8"/>
        <v>0</v>
      </c>
      <c r="AE19" s="23">
        <v>1</v>
      </c>
      <c r="AF19" s="23" t="s">
        <v>11</v>
      </c>
      <c r="AG19" s="22">
        <f t="shared" si="9"/>
        <v>0</v>
      </c>
      <c r="AH19" s="23">
        <v>0</v>
      </c>
      <c r="AI19" s="23" t="s">
        <v>15</v>
      </c>
      <c r="AJ19" s="22">
        <f t="shared" si="10"/>
        <v>0</v>
      </c>
      <c r="AK19" s="22">
        <f t="shared" si="11"/>
        <v>0</v>
      </c>
      <c r="AL19" s="24" t="str">
        <f t="shared" si="12"/>
        <v> </v>
      </c>
      <c r="AM19" s="22">
        <f t="shared" si="13"/>
        <v>2.5</v>
      </c>
      <c r="AN19" s="15"/>
      <c r="AO19" s="15"/>
      <c r="AP19" s="8" t="s">
        <v>118</v>
      </c>
      <c r="AQ19" s="15"/>
      <c r="AR19" s="15"/>
      <c r="AS19" s="15"/>
      <c r="AT19" s="15"/>
      <c r="AU19" s="15"/>
      <c r="AV19" s="15"/>
      <c r="AW19" s="15"/>
    </row>
    <row r="20" spans="1:49" ht="19.5" customHeight="1">
      <c r="A20" s="58" t="s">
        <v>77</v>
      </c>
      <c r="B20" s="31" t="s">
        <v>49</v>
      </c>
      <c r="C20" s="38">
        <v>75</v>
      </c>
      <c r="D20" s="38" t="str">
        <f t="shared" si="0"/>
        <v> </v>
      </c>
      <c r="E20" s="38">
        <v>161</v>
      </c>
      <c r="F20" s="125" t="s">
        <v>85</v>
      </c>
      <c r="G20" s="126"/>
      <c r="H20" s="38" t="s">
        <v>119</v>
      </c>
      <c r="I20" s="98" t="str">
        <f t="shared" si="14"/>
        <v> </v>
      </c>
      <c r="J20" s="81">
        <f t="shared" si="15"/>
        <v>2.1466666666666665</v>
      </c>
      <c r="K20" s="59"/>
      <c r="L20" s="10" t="s">
        <v>5</v>
      </c>
      <c r="M20" s="11">
        <f t="shared" si="1"/>
        <v>0</v>
      </c>
      <c r="N20" s="36">
        <f t="shared" si="2"/>
        <v>75</v>
      </c>
      <c r="O20" s="36">
        <f t="shared" si="3"/>
        <v>2.1466666666666665</v>
      </c>
      <c r="P20" s="23">
        <v>3.5</v>
      </c>
      <c r="Q20" s="23" t="s">
        <v>6</v>
      </c>
      <c r="R20" s="22">
        <f t="shared" si="4"/>
        <v>0</v>
      </c>
      <c r="S20" s="23">
        <v>3</v>
      </c>
      <c r="T20" s="23" t="s">
        <v>7</v>
      </c>
      <c r="U20" s="22">
        <f t="shared" si="5"/>
        <v>0</v>
      </c>
      <c r="V20" s="23">
        <v>2.5</v>
      </c>
      <c r="W20" s="23" t="s">
        <v>8</v>
      </c>
      <c r="X20" s="22">
        <f t="shared" si="6"/>
        <v>0</v>
      </c>
      <c r="Y20" s="23">
        <v>2</v>
      </c>
      <c r="Z20" s="23" t="s">
        <v>9</v>
      </c>
      <c r="AA20" s="22">
        <f t="shared" si="7"/>
        <v>0</v>
      </c>
      <c r="AB20" s="23">
        <v>1.5</v>
      </c>
      <c r="AC20" s="23" t="s">
        <v>10</v>
      </c>
      <c r="AD20" s="22">
        <f t="shared" si="8"/>
        <v>0</v>
      </c>
      <c r="AE20" s="23">
        <v>1</v>
      </c>
      <c r="AF20" s="23" t="s">
        <v>11</v>
      </c>
      <c r="AG20" s="22">
        <f t="shared" si="9"/>
        <v>0</v>
      </c>
      <c r="AH20" s="23">
        <v>0</v>
      </c>
      <c r="AI20" s="23" t="s">
        <v>15</v>
      </c>
      <c r="AJ20" s="22">
        <f t="shared" si="10"/>
        <v>0</v>
      </c>
      <c r="AK20" s="22">
        <f t="shared" si="11"/>
        <v>0</v>
      </c>
      <c r="AL20" s="24" t="str">
        <f t="shared" si="12"/>
        <v> </v>
      </c>
      <c r="AM20" s="22">
        <f t="shared" si="13"/>
        <v>2.5</v>
      </c>
      <c r="AN20" s="15"/>
      <c r="AO20" s="15"/>
      <c r="AP20" s="8" t="s">
        <v>118</v>
      </c>
      <c r="AQ20" s="15"/>
      <c r="AR20" s="15"/>
      <c r="AS20" s="15"/>
      <c r="AT20" s="15"/>
      <c r="AU20" s="15"/>
      <c r="AV20" s="15"/>
      <c r="AW20" s="15"/>
    </row>
    <row r="21" spans="1:49" ht="19.5" customHeight="1">
      <c r="A21" s="58" t="s">
        <v>78</v>
      </c>
      <c r="B21" s="31" t="s">
        <v>50</v>
      </c>
      <c r="C21" s="38">
        <v>75</v>
      </c>
      <c r="D21" s="38" t="str">
        <f t="shared" si="0"/>
        <v> </v>
      </c>
      <c r="E21" s="38">
        <v>210</v>
      </c>
      <c r="F21" s="125" t="s">
        <v>28</v>
      </c>
      <c r="G21" s="126"/>
      <c r="H21" s="38" t="s">
        <v>119</v>
      </c>
      <c r="I21" s="98" t="str">
        <f t="shared" si="14"/>
        <v> </v>
      </c>
      <c r="J21" s="81">
        <f t="shared" si="15"/>
        <v>2.8</v>
      </c>
      <c r="K21" s="59"/>
      <c r="L21" s="10" t="s">
        <v>5</v>
      </c>
      <c r="M21" s="11">
        <f t="shared" si="1"/>
        <v>0</v>
      </c>
      <c r="N21" s="36">
        <f t="shared" si="2"/>
        <v>75</v>
      </c>
      <c r="O21" s="36">
        <f t="shared" si="3"/>
        <v>2.8</v>
      </c>
      <c r="P21" s="23">
        <v>3.5</v>
      </c>
      <c r="Q21" s="23" t="s">
        <v>6</v>
      </c>
      <c r="R21" s="22">
        <f t="shared" si="4"/>
        <v>0</v>
      </c>
      <c r="S21" s="23">
        <v>3</v>
      </c>
      <c r="T21" s="23" t="s">
        <v>7</v>
      </c>
      <c r="U21" s="22">
        <f t="shared" si="5"/>
        <v>0</v>
      </c>
      <c r="V21" s="23">
        <v>2.5</v>
      </c>
      <c r="W21" s="23" t="s">
        <v>8</v>
      </c>
      <c r="X21" s="22">
        <f t="shared" si="6"/>
        <v>0</v>
      </c>
      <c r="Y21" s="23">
        <v>2</v>
      </c>
      <c r="Z21" s="23" t="s">
        <v>9</v>
      </c>
      <c r="AA21" s="22">
        <f t="shared" si="7"/>
        <v>0</v>
      </c>
      <c r="AB21" s="23">
        <v>1.5</v>
      </c>
      <c r="AC21" s="23" t="s">
        <v>10</v>
      </c>
      <c r="AD21" s="22">
        <f t="shared" si="8"/>
        <v>0</v>
      </c>
      <c r="AE21" s="23">
        <v>1</v>
      </c>
      <c r="AF21" s="23" t="s">
        <v>11</v>
      </c>
      <c r="AG21" s="22">
        <f t="shared" si="9"/>
        <v>0</v>
      </c>
      <c r="AH21" s="23">
        <v>0</v>
      </c>
      <c r="AI21" s="23" t="s">
        <v>15</v>
      </c>
      <c r="AJ21" s="22">
        <f t="shared" si="10"/>
        <v>0</v>
      </c>
      <c r="AK21" s="22">
        <f t="shared" si="11"/>
        <v>0</v>
      </c>
      <c r="AL21" s="24" t="str">
        <f t="shared" si="12"/>
        <v> </v>
      </c>
      <c r="AM21" s="22">
        <f t="shared" si="13"/>
        <v>2.5</v>
      </c>
      <c r="AN21" s="15"/>
      <c r="AO21" s="15"/>
      <c r="AP21" s="8" t="s">
        <v>118</v>
      </c>
      <c r="AQ21" s="15"/>
      <c r="AR21" s="15"/>
      <c r="AS21" s="15"/>
      <c r="AT21" s="15"/>
      <c r="AU21" s="15"/>
      <c r="AV21" s="15"/>
      <c r="AW21" s="15"/>
    </row>
    <row r="22" spans="1:49" ht="19.5" customHeight="1">
      <c r="A22" s="58" t="s">
        <v>79</v>
      </c>
      <c r="B22" s="82" t="s">
        <v>51</v>
      </c>
      <c r="C22" s="26">
        <v>75</v>
      </c>
      <c r="D22" s="26" t="str">
        <f t="shared" si="0"/>
        <v> </v>
      </c>
      <c r="E22" s="26">
        <v>221</v>
      </c>
      <c r="F22" s="122" t="s">
        <v>28</v>
      </c>
      <c r="G22" s="123"/>
      <c r="H22" s="26" t="s">
        <v>119</v>
      </c>
      <c r="I22" s="98" t="str">
        <f t="shared" si="14"/>
        <v> </v>
      </c>
      <c r="J22" s="81">
        <f t="shared" si="15"/>
        <v>2.9466666666666668</v>
      </c>
      <c r="K22" s="59"/>
      <c r="L22" s="10" t="s">
        <v>5</v>
      </c>
      <c r="M22" s="11">
        <f t="shared" si="1"/>
        <v>0</v>
      </c>
      <c r="N22" s="36">
        <f t="shared" si="2"/>
        <v>75</v>
      </c>
      <c r="O22" s="36">
        <f t="shared" si="3"/>
        <v>2.9466666666666668</v>
      </c>
      <c r="P22" s="23">
        <v>3.5</v>
      </c>
      <c r="Q22" s="23" t="s">
        <v>6</v>
      </c>
      <c r="R22" s="22">
        <f t="shared" si="4"/>
        <v>0</v>
      </c>
      <c r="S22" s="23">
        <v>3</v>
      </c>
      <c r="T22" s="23" t="s">
        <v>7</v>
      </c>
      <c r="U22" s="22">
        <f t="shared" si="5"/>
        <v>0</v>
      </c>
      <c r="V22" s="23">
        <v>2.5</v>
      </c>
      <c r="W22" s="23" t="s">
        <v>8</v>
      </c>
      <c r="X22" s="22">
        <f t="shared" si="6"/>
        <v>0</v>
      </c>
      <c r="Y22" s="23">
        <v>2</v>
      </c>
      <c r="Z22" s="23" t="s">
        <v>9</v>
      </c>
      <c r="AA22" s="22">
        <f t="shared" si="7"/>
        <v>0</v>
      </c>
      <c r="AB22" s="23">
        <v>1.5</v>
      </c>
      <c r="AC22" s="23" t="s">
        <v>10</v>
      </c>
      <c r="AD22" s="22">
        <f t="shared" si="8"/>
        <v>0</v>
      </c>
      <c r="AE22" s="23">
        <v>1</v>
      </c>
      <c r="AF22" s="23" t="s">
        <v>11</v>
      </c>
      <c r="AG22" s="22">
        <f t="shared" si="9"/>
        <v>0</v>
      </c>
      <c r="AH22" s="23">
        <v>0</v>
      </c>
      <c r="AI22" s="23" t="s">
        <v>15</v>
      </c>
      <c r="AJ22" s="22">
        <f t="shared" si="10"/>
        <v>0</v>
      </c>
      <c r="AK22" s="22">
        <f t="shared" si="11"/>
        <v>0</v>
      </c>
      <c r="AL22" s="24" t="str">
        <f t="shared" si="12"/>
        <v> </v>
      </c>
      <c r="AM22" s="22">
        <f t="shared" si="13"/>
        <v>2.5</v>
      </c>
      <c r="AN22" s="15"/>
      <c r="AO22" s="15"/>
      <c r="AP22" s="8" t="s">
        <v>118</v>
      </c>
      <c r="AQ22" s="15"/>
      <c r="AR22" s="15"/>
      <c r="AS22" s="15"/>
      <c r="AT22" s="15"/>
      <c r="AU22" s="15"/>
      <c r="AV22" s="15"/>
      <c r="AW22" s="15"/>
    </row>
    <row r="23" spans="1:49" ht="19.5" customHeight="1">
      <c r="A23" s="58" t="s">
        <v>80</v>
      </c>
      <c r="B23" s="82" t="s">
        <v>52</v>
      </c>
      <c r="C23" s="26">
        <v>75</v>
      </c>
      <c r="D23" s="26" t="str">
        <f t="shared" si="0"/>
        <v> </v>
      </c>
      <c r="E23" s="26">
        <v>238</v>
      </c>
      <c r="F23" s="122" t="s">
        <v>28</v>
      </c>
      <c r="G23" s="123"/>
      <c r="H23" s="26" t="s">
        <v>119</v>
      </c>
      <c r="I23" s="98" t="str">
        <f t="shared" si="14"/>
        <v> </v>
      </c>
      <c r="J23" s="81">
        <f t="shared" si="15"/>
        <v>3.1733333333333333</v>
      </c>
      <c r="K23" s="59"/>
      <c r="L23" s="10" t="s">
        <v>5</v>
      </c>
      <c r="M23" s="11">
        <f t="shared" si="1"/>
        <v>0</v>
      </c>
      <c r="N23" s="36">
        <f t="shared" si="2"/>
        <v>75</v>
      </c>
      <c r="O23" s="36">
        <f t="shared" si="3"/>
        <v>3.1733333333333333</v>
      </c>
      <c r="P23" s="23">
        <v>3.5</v>
      </c>
      <c r="Q23" s="23" t="s">
        <v>6</v>
      </c>
      <c r="R23" s="22">
        <f t="shared" si="4"/>
        <v>0</v>
      </c>
      <c r="S23" s="23">
        <v>3</v>
      </c>
      <c r="T23" s="23" t="s">
        <v>7</v>
      </c>
      <c r="U23" s="22">
        <f t="shared" si="5"/>
        <v>0</v>
      </c>
      <c r="V23" s="23">
        <v>2.5</v>
      </c>
      <c r="W23" s="23" t="s">
        <v>8</v>
      </c>
      <c r="X23" s="22">
        <f t="shared" si="6"/>
        <v>0</v>
      </c>
      <c r="Y23" s="23">
        <v>2</v>
      </c>
      <c r="Z23" s="23" t="s">
        <v>9</v>
      </c>
      <c r="AA23" s="22">
        <f t="shared" si="7"/>
        <v>0</v>
      </c>
      <c r="AB23" s="23">
        <v>1.5</v>
      </c>
      <c r="AC23" s="23" t="s">
        <v>10</v>
      </c>
      <c r="AD23" s="22">
        <f t="shared" si="8"/>
        <v>0</v>
      </c>
      <c r="AE23" s="23">
        <v>1</v>
      </c>
      <c r="AF23" s="23" t="s">
        <v>11</v>
      </c>
      <c r="AG23" s="22">
        <f t="shared" si="9"/>
        <v>0</v>
      </c>
      <c r="AH23" s="23">
        <v>0</v>
      </c>
      <c r="AI23" s="23" t="s">
        <v>15</v>
      </c>
      <c r="AJ23" s="22">
        <f t="shared" si="10"/>
        <v>0</v>
      </c>
      <c r="AK23" s="22">
        <f t="shared" si="11"/>
        <v>0</v>
      </c>
      <c r="AL23" s="24" t="str">
        <f t="shared" si="12"/>
        <v> </v>
      </c>
      <c r="AM23" s="22">
        <f t="shared" si="13"/>
        <v>2.5</v>
      </c>
      <c r="AN23" s="15"/>
      <c r="AO23" s="15"/>
      <c r="AP23" s="8" t="s">
        <v>118</v>
      </c>
      <c r="AQ23" s="15"/>
      <c r="AR23" s="15"/>
      <c r="AS23" s="15"/>
      <c r="AT23" s="15"/>
      <c r="AU23" s="15"/>
      <c r="AV23" s="15"/>
      <c r="AW23" s="15"/>
    </row>
    <row r="24" spans="1:49" ht="19.5" customHeight="1">
      <c r="A24" s="58" t="s">
        <v>81</v>
      </c>
      <c r="B24" s="83" t="s">
        <v>53</v>
      </c>
      <c r="C24" s="26">
        <v>75</v>
      </c>
      <c r="D24" s="26" t="str">
        <f>IF(H24=" "," ",N24)</f>
        <v> </v>
      </c>
      <c r="E24" s="26">
        <v>227</v>
      </c>
      <c r="F24" s="148" t="s">
        <v>85</v>
      </c>
      <c r="G24" s="149"/>
      <c r="H24" s="26" t="s">
        <v>119</v>
      </c>
      <c r="I24" s="98" t="str">
        <f t="shared" si="14"/>
        <v> </v>
      </c>
      <c r="J24" s="81">
        <f t="shared" si="15"/>
        <v>3.026666666666667</v>
      </c>
      <c r="K24" s="59"/>
      <c r="L24" s="10" t="s">
        <v>5</v>
      </c>
      <c r="M24" s="11">
        <f t="shared" si="1"/>
        <v>0</v>
      </c>
      <c r="N24" s="36">
        <f t="shared" si="2"/>
        <v>75</v>
      </c>
      <c r="O24" s="36">
        <f t="shared" si="3"/>
        <v>3.026666666666667</v>
      </c>
      <c r="P24" s="23">
        <v>3.5</v>
      </c>
      <c r="Q24" s="23" t="s">
        <v>6</v>
      </c>
      <c r="R24" s="22">
        <f t="shared" si="4"/>
        <v>0</v>
      </c>
      <c r="S24" s="23">
        <v>3</v>
      </c>
      <c r="T24" s="23" t="s">
        <v>7</v>
      </c>
      <c r="U24" s="22">
        <f t="shared" si="5"/>
        <v>0</v>
      </c>
      <c r="V24" s="23">
        <v>2.5</v>
      </c>
      <c r="W24" s="23" t="s">
        <v>8</v>
      </c>
      <c r="X24" s="22">
        <f t="shared" si="6"/>
        <v>0</v>
      </c>
      <c r="Y24" s="23">
        <v>2</v>
      </c>
      <c r="Z24" s="23" t="s">
        <v>9</v>
      </c>
      <c r="AA24" s="22">
        <f t="shared" si="7"/>
        <v>0</v>
      </c>
      <c r="AB24" s="23">
        <v>1.5</v>
      </c>
      <c r="AC24" s="23" t="s">
        <v>10</v>
      </c>
      <c r="AD24" s="22">
        <f t="shared" si="8"/>
        <v>0</v>
      </c>
      <c r="AE24" s="23">
        <v>1</v>
      </c>
      <c r="AF24" s="23" t="s">
        <v>11</v>
      </c>
      <c r="AG24" s="22">
        <f t="shared" si="9"/>
        <v>0</v>
      </c>
      <c r="AH24" s="23">
        <v>0</v>
      </c>
      <c r="AI24" s="23" t="s">
        <v>15</v>
      </c>
      <c r="AJ24" s="22">
        <f t="shared" si="10"/>
        <v>0</v>
      </c>
      <c r="AK24" s="22">
        <f t="shared" si="11"/>
        <v>0</v>
      </c>
      <c r="AL24" s="24" t="str">
        <f t="shared" si="12"/>
        <v> </v>
      </c>
      <c r="AM24" s="22">
        <f t="shared" si="13"/>
        <v>2.5</v>
      </c>
      <c r="AN24" s="15"/>
      <c r="AO24" s="15"/>
      <c r="AP24" s="8" t="s">
        <v>118</v>
      </c>
      <c r="AQ24" s="15"/>
      <c r="AR24" s="15"/>
      <c r="AS24" s="15"/>
      <c r="AT24" s="15"/>
      <c r="AU24" s="15"/>
      <c r="AV24" s="15"/>
      <c r="AW24" s="15"/>
    </row>
    <row r="25" spans="1:49" ht="19.5" customHeight="1">
      <c r="A25" s="58" t="s">
        <v>82</v>
      </c>
      <c r="B25" s="83" t="s">
        <v>54</v>
      </c>
      <c r="C25" s="26">
        <v>75</v>
      </c>
      <c r="D25" s="26" t="str">
        <f t="shared" si="0"/>
        <v> </v>
      </c>
      <c r="E25" s="26">
        <v>172.5</v>
      </c>
      <c r="F25" s="148" t="s">
        <v>28</v>
      </c>
      <c r="G25" s="149"/>
      <c r="H25" s="26" t="s">
        <v>119</v>
      </c>
      <c r="I25" s="98" t="str">
        <f t="shared" si="14"/>
        <v> </v>
      </c>
      <c r="J25" s="81">
        <f t="shared" si="15"/>
        <v>2.3</v>
      </c>
      <c r="K25" s="59"/>
      <c r="L25" s="10" t="s">
        <v>5</v>
      </c>
      <c r="M25" s="11">
        <f t="shared" si="1"/>
        <v>0</v>
      </c>
      <c r="N25" s="36">
        <f t="shared" si="2"/>
        <v>75</v>
      </c>
      <c r="O25" s="36">
        <f t="shared" si="3"/>
        <v>2.3</v>
      </c>
      <c r="P25" s="23">
        <v>3.5</v>
      </c>
      <c r="Q25" s="23" t="s">
        <v>6</v>
      </c>
      <c r="R25" s="22">
        <f t="shared" si="4"/>
        <v>0</v>
      </c>
      <c r="S25" s="23">
        <v>3</v>
      </c>
      <c r="T25" s="23" t="s">
        <v>7</v>
      </c>
      <c r="U25" s="22">
        <f t="shared" si="5"/>
        <v>0</v>
      </c>
      <c r="V25" s="23">
        <v>2.5</v>
      </c>
      <c r="W25" s="23" t="s">
        <v>8</v>
      </c>
      <c r="X25" s="22">
        <f t="shared" si="6"/>
        <v>0</v>
      </c>
      <c r="Y25" s="23">
        <v>2</v>
      </c>
      <c r="Z25" s="23" t="s">
        <v>9</v>
      </c>
      <c r="AA25" s="22">
        <f t="shared" si="7"/>
        <v>0</v>
      </c>
      <c r="AB25" s="23">
        <v>1.5</v>
      </c>
      <c r="AC25" s="23" t="s">
        <v>10</v>
      </c>
      <c r="AD25" s="22">
        <f t="shared" si="8"/>
        <v>0</v>
      </c>
      <c r="AE25" s="23">
        <v>1</v>
      </c>
      <c r="AF25" s="23" t="s">
        <v>11</v>
      </c>
      <c r="AG25" s="22">
        <f t="shared" si="9"/>
        <v>0</v>
      </c>
      <c r="AH25" s="23">
        <v>0</v>
      </c>
      <c r="AI25" s="23" t="s">
        <v>15</v>
      </c>
      <c r="AJ25" s="22">
        <f t="shared" si="10"/>
        <v>0</v>
      </c>
      <c r="AK25" s="22">
        <f t="shared" si="11"/>
        <v>0</v>
      </c>
      <c r="AL25" s="24" t="str">
        <f t="shared" si="12"/>
        <v> </v>
      </c>
      <c r="AM25" s="22">
        <f t="shared" si="13"/>
        <v>2.5</v>
      </c>
      <c r="AN25" s="15"/>
      <c r="AO25" s="15"/>
      <c r="AP25" s="8" t="s">
        <v>118</v>
      </c>
      <c r="AQ25" s="15"/>
      <c r="AR25" s="15"/>
      <c r="AS25" s="15"/>
      <c r="AT25" s="15"/>
      <c r="AU25" s="15"/>
      <c r="AV25" s="15"/>
      <c r="AW25" s="15"/>
    </row>
    <row r="26" spans="1:49" ht="19.5" customHeight="1">
      <c r="A26" s="86" t="s">
        <v>86</v>
      </c>
      <c r="B26" s="89" t="s">
        <v>87</v>
      </c>
      <c r="C26" s="87">
        <v>82</v>
      </c>
      <c r="D26" s="87">
        <f>IF(H26=" "," ",N26)</f>
        <v>97</v>
      </c>
      <c r="E26" s="87">
        <v>204</v>
      </c>
      <c r="F26" s="135" t="s">
        <v>85</v>
      </c>
      <c r="G26" s="136"/>
      <c r="H26" s="87">
        <v>75</v>
      </c>
      <c r="I26" s="97" t="s">
        <v>122</v>
      </c>
      <c r="J26" s="88">
        <f t="shared" si="15"/>
        <v>2.4896907216494846</v>
      </c>
      <c r="K26" s="59"/>
      <c r="L26" s="10" t="s">
        <v>5</v>
      </c>
      <c r="M26" s="11">
        <f t="shared" si="1"/>
        <v>0</v>
      </c>
      <c r="N26" s="36">
        <f t="shared" si="2"/>
        <v>97</v>
      </c>
      <c r="O26" s="36">
        <f t="shared" si="3"/>
        <v>2.4896907216494846</v>
      </c>
      <c r="P26" s="23">
        <v>3.5</v>
      </c>
      <c r="Q26" s="23" t="s">
        <v>6</v>
      </c>
      <c r="R26" s="22">
        <f t="shared" si="4"/>
        <v>0</v>
      </c>
      <c r="S26" s="23">
        <v>3</v>
      </c>
      <c r="T26" s="23" t="s">
        <v>7</v>
      </c>
      <c r="U26" s="22">
        <f t="shared" si="5"/>
        <v>0</v>
      </c>
      <c r="V26" s="23">
        <v>2.5</v>
      </c>
      <c r="W26" s="23" t="s">
        <v>8</v>
      </c>
      <c r="X26" s="22">
        <f t="shared" si="6"/>
        <v>2.5</v>
      </c>
      <c r="Y26" s="23">
        <v>2</v>
      </c>
      <c r="Z26" s="23" t="s">
        <v>9</v>
      </c>
      <c r="AA26" s="22">
        <f t="shared" si="7"/>
        <v>0</v>
      </c>
      <c r="AB26" s="23">
        <v>1.5</v>
      </c>
      <c r="AC26" s="23" t="s">
        <v>10</v>
      </c>
      <c r="AD26" s="22">
        <f t="shared" si="8"/>
        <v>0</v>
      </c>
      <c r="AE26" s="23">
        <v>1</v>
      </c>
      <c r="AF26" s="23" t="s">
        <v>11</v>
      </c>
      <c r="AG26" s="22">
        <f t="shared" si="9"/>
        <v>0</v>
      </c>
      <c r="AH26" s="23">
        <v>0</v>
      </c>
      <c r="AI26" s="23" t="s">
        <v>15</v>
      </c>
      <c r="AJ26" s="22">
        <f t="shared" si="10"/>
        <v>0</v>
      </c>
      <c r="AK26" s="22">
        <f t="shared" si="11"/>
        <v>2.5</v>
      </c>
      <c r="AL26" s="24" t="str">
        <f t="shared" si="12"/>
        <v>GİREMEZ(ORTALAMA)</v>
      </c>
      <c r="AM26" s="22">
        <f t="shared" si="13"/>
        <v>2.5</v>
      </c>
      <c r="AN26" s="15"/>
      <c r="AO26" s="15"/>
      <c r="AP26" s="8" t="s">
        <v>118</v>
      </c>
      <c r="AQ26" s="15"/>
      <c r="AR26" s="15"/>
      <c r="AS26" s="15"/>
      <c r="AT26" s="15"/>
      <c r="AU26" s="15"/>
      <c r="AV26" s="15"/>
      <c r="AW26" s="15"/>
    </row>
    <row r="27" spans="1:49" ht="19.5" customHeight="1">
      <c r="A27" s="58" t="s">
        <v>92</v>
      </c>
      <c r="B27" s="83" t="s">
        <v>93</v>
      </c>
      <c r="C27" s="26">
        <v>75</v>
      </c>
      <c r="D27" s="38">
        <f>IF(H27=" "," ",N27)</f>
        <v>90</v>
      </c>
      <c r="E27" s="26">
        <v>199</v>
      </c>
      <c r="F27" s="125" t="s">
        <v>29</v>
      </c>
      <c r="G27" s="126"/>
      <c r="H27" s="85">
        <v>65</v>
      </c>
      <c r="I27" s="98" t="s">
        <v>119</v>
      </c>
      <c r="J27" s="81">
        <f t="shared" si="15"/>
        <v>2.5444444444444443</v>
      </c>
      <c r="K27" s="59"/>
      <c r="L27" s="10" t="s">
        <v>5</v>
      </c>
      <c r="M27" s="11">
        <f t="shared" si="1"/>
        <v>0</v>
      </c>
      <c r="N27" s="36">
        <f t="shared" si="2"/>
        <v>90</v>
      </c>
      <c r="O27" s="36">
        <f t="shared" si="3"/>
        <v>2.5444444444444443</v>
      </c>
      <c r="P27" s="23">
        <v>3.5</v>
      </c>
      <c r="Q27" s="23" t="s">
        <v>6</v>
      </c>
      <c r="R27" s="22">
        <f t="shared" si="4"/>
        <v>0</v>
      </c>
      <c r="S27" s="23">
        <v>3</v>
      </c>
      <c r="T27" s="23" t="s">
        <v>7</v>
      </c>
      <c r="U27" s="22">
        <f t="shared" si="5"/>
        <v>0</v>
      </c>
      <c r="V27" s="23">
        <v>2.5</v>
      </c>
      <c r="W27" s="23" t="s">
        <v>8</v>
      </c>
      <c r="X27" s="22">
        <f t="shared" si="6"/>
        <v>0</v>
      </c>
      <c r="Y27" s="23">
        <v>2</v>
      </c>
      <c r="Z27" s="23" t="s">
        <v>9</v>
      </c>
      <c r="AA27" s="22">
        <f t="shared" si="7"/>
        <v>2</v>
      </c>
      <c r="AB27" s="23">
        <v>1.5</v>
      </c>
      <c r="AC27" s="23" t="s">
        <v>10</v>
      </c>
      <c r="AD27" s="22">
        <f t="shared" si="8"/>
        <v>0</v>
      </c>
      <c r="AE27" s="23">
        <v>1</v>
      </c>
      <c r="AF27" s="23" t="s">
        <v>11</v>
      </c>
      <c r="AG27" s="22">
        <f t="shared" si="9"/>
        <v>0</v>
      </c>
      <c r="AH27" s="23">
        <v>0</v>
      </c>
      <c r="AI27" s="23" t="s">
        <v>15</v>
      </c>
      <c r="AJ27" s="22">
        <f t="shared" si="10"/>
        <v>0</v>
      </c>
      <c r="AK27" s="22">
        <f t="shared" si="11"/>
        <v>2</v>
      </c>
      <c r="AL27" s="24" t="str">
        <f t="shared" si="12"/>
        <v>YETERLİ</v>
      </c>
      <c r="AM27" s="22">
        <f t="shared" si="13"/>
        <v>2.5</v>
      </c>
      <c r="AN27" s="15"/>
      <c r="AO27" s="15"/>
      <c r="AP27" s="8" t="s">
        <v>118</v>
      </c>
      <c r="AQ27" s="15"/>
      <c r="AR27" s="15"/>
      <c r="AS27" s="15"/>
      <c r="AT27" s="15"/>
      <c r="AU27" s="15"/>
      <c r="AV27" s="15"/>
      <c r="AW27" s="15"/>
    </row>
    <row r="28" spans="1:49" ht="19.5" customHeight="1">
      <c r="A28" s="58" t="s">
        <v>94</v>
      </c>
      <c r="B28" s="82" t="s">
        <v>95</v>
      </c>
      <c r="C28" s="26">
        <v>75</v>
      </c>
      <c r="D28" s="38">
        <v>90</v>
      </c>
      <c r="E28" s="26">
        <v>203</v>
      </c>
      <c r="F28" s="125" t="s">
        <v>29</v>
      </c>
      <c r="G28" s="160"/>
      <c r="H28" s="26">
        <v>65</v>
      </c>
      <c r="I28" s="98" t="s">
        <v>119</v>
      </c>
      <c r="J28" s="81">
        <f t="shared" si="15"/>
        <v>2.588888888888889</v>
      </c>
      <c r="K28" s="59"/>
      <c r="L28" s="10"/>
      <c r="M28" s="11"/>
      <c r="N28" s="36">
        <f>IF(H28=" ",C28,(C28+15))</f>
        <v>90</v>
      </c>
      <c r="O28" s="36">
        <f>IF(H28="BAŞARILI",(E28/N28),IF(H28&gt;0,(((AK28*15)+E28)/N28),E28))</f>
        <v>2.588888888888889</v>
      </c>
      <c r="P28" s="23">
        <v>3.5</v>
      </c>
      <c r="Q28" s="23" t="s">
        <v>105</v>
      </c>
      <c r="R28" s="22">
        <f>IF(H28&lt;85,0,IF(H28&lt;=89,3.5,0))</f>
        <v>0</v>
      </c>
      <c r="S28" s="23">
        <v>3</v>
      </c>
      <c r="T28" s="23" t="s">
        <v>106</v>
      </c>
      <c r="U28" s="22">
        <f>IF(H28&lt;80,0,IF(H28&lt;=84,3,0))</f>
        <v>0</v>
      </c>
      <c r="V28" s="23">
        <v>2.5</v>
      </c>
      <c r="W28" s="23" t="s">
        <v>8</v>
      </c>
      <c r="X28" s="22">
        <f>IF(H28&lt;75,0,IF(H28&lt;=79,2.5,0))</f>
        <v>0</v>
      </c>
      <c r="Y28" s="23">
        <v>3</v>
      </c>
      <c r="Z28" s="23" t="s">
        <v>9</v>
      </c>
      <c r="AA28" s="22">
        <f>IF(H28&lt;65,0,IF(H28&lt;=74,2,0))</f>
        <v>2</v>
      </c>
      <c r="AB28" s="23">
        <v>1.5</v>
      </c>
      <c r="AC28" s="23" t="s">
        <v>10</v>
      </c>
      <c r="AD28" s="22">
        <f>IF(H28&lt;58,0,IF(H28&lt;=64,1.5,0))</f>
        <v>0</v>
      </c>
      <c r="AE28" s="23">
        <v>1</v>
      </c>
      <c r="AF28" s="23" t="s">
        <v>11</v>
      </c>
      <c r="AG28" s="22">
        <f>IF(H28&lt;50,0,IF(H28&lt;=57,1,0))</f>
        <v>0</v>
      </c>
      <c r="AH28" s="23">
        <v>0</v>
      </c>
      <c r="AI28" s="23" t="s">
        <v>15</v>
      </c>
      <c r="AJ28" s="22">
        <f>IF(H28&lt;0,0,IF(H28&lt;=49,0,0))</f>
        <v>0</v>
      </c>
      <c r="AK28" s="22">
        <f>SUM(R28,U28,X28,AA28,AD28,AG28,AJ28,M28)</f>
        <v>2</v>
      </c>
      <c r="AL28" s="24" t="str">
        <f>IF(H28=" "," ",IF(AK28&lt;2,"GİREMEZ(AKTS)",IF(O28&gt;=AM28,"YETERLİ","GİREMEZ(ORTALAMA)")))</f>
        <v>YETERLİ</v>
      </c>
      <c r="AM28" s="22">
        <f>IF(LEFT(A28,1)="0",2,2.5)</f>
        <v>2.5</v>
      </c>
      <c r="AN28" s="15"/>
      <c r="AO28" s="15"/>
      <c r="AP28" s="8" t="s">
        <v>118</v>
      </c>
      <c r="AQ28" s="15"/>
      <c r="AR28" s="15"/>
      <c r="AS28" s="15"/>
      <c r="AT28" s="15"/>
      <c r="AU28" s="15"/>
      <c r="AV28" s="15"/>
      <c r="AW28" s="15"/>
    </row>
    <row r="29" spans="1:49" ht="19.5" customHeight="1">
      <c r="A29" s="58"/>
      <c r="B29" s="83"/>
      <c r="C29" s="26"/>
      <c r="D29" s="38"/>
      <c r="E29" s="26"/>
      <c r="F29" s="93"/>
      <c r="G29" s="94"/>
      <c r="H29" s="95"/>
      <c r="I29" s="98" t="str">
        <f t="shared" si="14"/>
        <v> </v>
      </c>
      <c r="J29" s="81" t="str">
        <f t="shared" si="15"/>
        <v> </v>
      </c>
      <c r="K29" s="59"/>
      <c r="L29" s="10"/>
      <c r="M29" s="11"/>
      <c r="N29" s="36">
        <f>IF(H29=" ",C29,(C29+15))</f>
        <v>15</v>
      </c>
      <c r="O29" s="36">
        <f>IF(H29="BAŞARILI",(E29/N29),IF(H29&gt;0,(((AK29*15)+E29)/N29),E29))</f>
        <v>0</v>
      </c>
      <c r="P29" s="23">
        <v>3.5</v>
      </c>
      <c r="Q29" s="23" t="s">
        <v>112</v>
      </c>
      <c r="R29" s="22">
        <f>IF(H29&lt;85,0,IF(H29&lt;=89,3.5,0))</f>
        <v>0</v>
      </c>
      <c r="S29" s="23">
        <v>3</v>
      </c>
      <c r="T29" s="23" t="s">
        <v>113</v>
      </c>
      <c r="U29" s="22">
        <f>IF(H29&lt;80,0,IF(H29&lt;=84,3,0))</f>
        <v>0</v>
      </c>
      <c r="V29" s="23">
        <v>2.5</v>
      </c>
      <c r="W29" s="23" t="s">
        <v>8</v>
      </c>
      <c r="X29" s="22">
        <f>IF(H29&lt;75,0,IF(H29&lt;=79,2.5,0))</f>
        <v>0</v>
      </c>
      <c r="Y29" s="23">
        <v>4</v>
      </c>
      <c r="Z29" s="23" t="s">
        <v>9</v>
      </c>
      <c r="AA29" s="22">
        <f>IF(H29&lt;65,0,IF(H29&lt;=74,2,0))</f>
        <v>0</v>
      </c>
      <c r="AB29" s="23">
        <v>1.5</v>
      </c>
      <c r="AC29" s="23" t="s">
        <v>10</v>
      </c>
      <c r="AD29" s="22">
        <f>IF(H29&lt;58,0,IF(H29&lt;=64,1.5,0))</f>
        <v>0</v>
      </c>
      <c r="AE29" s="23">
        <v>1</v>
      </c>
      <c r="AF29" s="23" t="s">
        <v>11</v>
      </c>
      <c r="AG29" s="22">
        <f>IF(H29&lt;50,0,IF(H29&lt;=57,1,0))</f>
        <v>0</v>
      </c>
      <c r="AH29" s="23">
        <v>0</v>
      </c>
      <c r="AI29" s="23" t="s">
        <v>15</v>
      </c>
      <c r="AJ29" s="22">
        <f>IF(H29&lt;0,0,IF(H29&lt;=49,0,0))</f>
        <v>0</v>
      </c>
      <c r="AK29" s="22">
        <f>SUM(R29,U29,X29,AA29,AD29,AG29,AJ29,M29)</f>
        <v>0</v>
      </c>
      <c r="AL29" s="24" t="str">
        <f>IF(H29=" "," ",IF(AK29&lt;2,"GİREMEZ(AKTS)",IF(O29&gt;=AM29,"YETERLİ","GİREMEZ(ORTALAMA)")))</f>
        <v>GİREMEZ(AKTS)</v>
      </c>
      <c r="AM29" s="22">
        <f>IF(LEFT(A29,1)="0",2,2.5)</f>
        <v>2.5</v>
      </c>
      <c r="AN29" s="15"/>
      <c r="AO29" s="15"/>
      <c r="AP29" s="8" t="s">
        <v>118</v>
      </c>
      <c r="AQ29" s="15"/>
      <c r="AR29" s="15"/>
      <c r="AS29" s="15"/>
      <c r="AT29" s="15"/>
      <c r="AU29" s="15"/>
      <c r="AV29" s="15"/>
      <c r="AW29" s="15"/>
    </row>
    <row r="30" spans="1:49" ht="19.5" customHeight="1">
      <c r="A30" s="58"/>
      <c r="B30" s="83"/>
      <c r="C30" s="26"/>
      <c r="D30" s="38"/>
      <c r="E30" s="26"/>
      <c r="F30" s="93"/>
      <c r="G30" s="94"/>
      <c r="H30" s="85"/>
      <c r="I30" s="98" t="str">
        <f t="shared" si="14"/>
        <v> </v>
      </c>
      <c r="J30" s="81" t="str">
        <f t="shared" si="15"/>
        <v> </v>
      </c>
      <c r="K30" s="59"/>
      <c r="L30" s="10"/>
      <c r="M30" s="11"/>
      <c r="N30" s="36">
        <f>IF(H30=" ",C30,(C30+15))</f>
        <v>15</v>
      </c>
      <c r="O30" s="36">
        <f>IF(H30="BAŞARILI",(E30/N30),IF(H30&gt;0,(((AK30*15)+E30)/N30),E30))</f>
        <v>0</v>
      </c>
      <c r="P30" s="23">
        <v>3.5</v>
      </c>
      <c r="Q30" s="23" t="s">
        <v>114</v>
      </c>
      <c r="R30" s="22">
        <f>IF(H30&lt;85,0,IF(H30&lt;=89,3.5,0))</f>
        <v>0</v>
      </c>
      <c r="S30" s="23">
        <v>3</v>
      </c>
      <c r="T30" s="23" t="s">
        <v>115</v>
      </c>
      <c r="U30" s="22">
        <f>IF(H30&lt;80,0,IF(H30&lt;=84,3,0))</f>
        <v>0</v>
      </c>
      <c r="V30" s="23">
        <v>2.5</v>
      </c>
      <c r="W30" s="23" t="s">
        <v>8</v>
      </c>
      <c r="X30" s="22">
        <f>IF(H30&lt;75,0,IF(H30&lt;=79,2.5,0))</f>
        <v>0</v>
      </c>
      <c r="Y30" s="23">
        <v>5</v>
      </c>
      <c r="Z30" s="23" t="s">
        <v>9</v>
      </c>
      <c r="AA30" s="22">
        <f>IF(H30&lt;65,0,IF(H30&lt;=74,2,0))</f>
        <v>0</v>
      </c>
      <c r="AB30" s="23">
        <v>1.5</v>
      </c>
      <c r="AC30" s="23" t="s">
        <v>10</v>
      </c>
      <c r="AD30" s="22">
        <f>IF(H30&lt;58,0,IF(H30&lt;=64,1.5,0))</f>
        <v>0</v>
      </c>
      <c r="AE30" s="23">
        <v>1</v>
      </c>
      <c r="AF30" s="23" t="s">
        <v>11</v>
      </c>
      <c r="AG30" s="22">
        <f>IF(H30&lt;50,0,IF(H30&lt;=57,1,0))</f>
        <v>0</v>
      </c>
      <c r="AH30" s="23">
        <v>0</v>
      </c>
      <c r="AI30" s="23" t="s">
        <v>15</v>
      </c>
      <c r="AJ30" s="22">
        <f>IF(H30&lt;0,0,IF(H30&lt;=49,0,0))</f>
        <v>0</v>
      </c>
      <c r="AK30" s="22">
        <f>SUM(R30,U30,X30,AA30,AD30,AG30,AJ30,M30)</f>
        <v>0</v>
      </c>
      <c r="AL30" s="24" t="str">
        <f>IF(H30=" "," ",IF(AK30&lt;2,"GİREMEZ(AKTS)",IF(O30&gt;=AM30,"YETERLİ","GİREMEZ(ORTALAMA)")))</f>
        <v>GİREMEZ(AKTS)</v>
      </c>
      <c r="AM30" s="22">
        <f>IF(LEFT(A30,1)="0",2,2.5)</f>
        <v>2.5</v>
      </c>
      <c r="AN30" s="15"/>
      <c r="AO30" s="15"/>
      <c r="AP30" s="8" t="s">
        <v>118</v>
      </c>
      <c r="AQ30" s="15"/>
      <c r="AR30" s="15"/>
      <c r="AS30" s="15"/>
      <c r="AT30" s="15"/>
      <c r="AU30" s="15"/>
      <c r="AV30" s="15"/>
      <c r="AW30" s="15"/>
    </row>
    <row r="31" spans="1:49" ht="19.5" customHeight="1">
      <c r="A31" s="58"/>
      <c r="B31" s="83"/>
      <c r="C31" s="26"/>
      <c r="D31" s="38"/>
      <c r="E31" s="26"/>
      <c r="F31" s="93"/>
      <c r="G31" s="94"/>
      <c r="H31" s="85"/>
      <c r="I31" s="98" t="str">
        <f t="shared" si="14"/>
        <v> </v>
      </c>
      <c r="J31" s="81" t="str">
        <f t="shared" si="15"/>
        <v> </v>
      </c>
      <c r="K31" s="59"/>
      <c r="L31" s="10"/>
      <c r="M31" s="11"/>
      <c r="N31" s="36">
        <f>IF(H31=" ",C31,(C31+15))</f>
        <v>15</v>
      </c>
      <c r="O31" s="36">
        <f>IF(H31="BAŞARILI",(E31/N31),IF(H31&gt;0,(((AK31*15)+E31)/N31),E31))</f>
        <v>0</v>
      </c>
      <c r="P31" s="23">
        <v>3.5</v>
      </c>
      <c r="Q31" s="23" t="s">
        <v>116</v>
      </c>
      <c r="R31" s="22">
        <f>IF(H31&lt;85,0,IF(H31&lt;=89,3.5,0))</f>
        <v>0</v>
      </c>
      <c r="S31" s="23">
        <v>3</v>
      </c>
      <c r="T31" s="23" t="s">
        <v>117</v>
      </c>
      <c r="U31" s="22">
        <f>IF(H31&lt;80,0,IF(H31&lt;=84,3,0))</f>
        <v>0</v>
      </c>
      <c r="V31" s="23">
        <v>2.5</v>
      </c>
      <c r="W31" s="23" t="s">
        <v>8</v>
      </c>
      <c r="X31" s="22">
        <f>IF(H31&lt;75,0,IF(H31&lt;=79,2.5,0))</f>
        <v>0</v>
      </c>
      <c r="Y31" s="23">
        <v>6</v>
      </c>
      <c r="Z31" s="23" t="s">
        <v>9</v>
      </c>
      <c r="AA31" s="22">
        <f>IF(H31&lt;65,0,IF(H31&lt;=74,2,0))</f>
        <v>0</v>
      </c>
      <c r="AB31" s="23">
        <v>1.5</v>
      </c>
      <c r="AC31" s="23" t="s">
        <v>10</v>
      </c>
      <c r="AD31" s="22">
        <f>IF(H31&lt;58,0,IF(H31&lt;=64,1.5,0))</f>
        <v>0</v>
      </c>
      <c r="AE31" s="23">
        <v>1</v>
      </c>
      <c r="AF31" s="23" t="s">
        <v>11</v>
      </c>
      <c r="AG31" s="22">
        <f>IF(H31&lt;50,0,IF(H31&lt;=57,1,0))</f>
        <v>0</v>
      </c>
      <c r="AH31" s="23">
        <v>0</v>
      </c>
      <c r="AI31" s="23" t="s">
        <v>15</v>
      </c>
      <c r="AJ31" s="22">
        <f>IF(H31&lt;0,0,IF(H31&lt;=49,0,0))</f>
        <v>0</v>
      </c>
      <c r="AK31" s="22">
        <f>SUM(R31,U31,X31,AA31,AD31,AG31,AJ31,M31)</f>
        <v>0</v>
      </c>
      <c r="AL31" s="24" t="str">
        <f>IF(H31=" "," ",IF(AK31&lt;2,"GİREMEZ(AKTS)",IF(O31&gt;=AM31,"YETERLİ","GİREMEZ(ORTALAMA)")))</f>
        <v>GİREMEZ(AKTS)</v>
      </c>
      <c r="AM31" s="22">
        <f>IF(LEFT(A31,1)="0",2,2.5)</f>
        <v>2.5</v>
      </c>
      <c r="AN31" s="15"/>
      <c r="AO31" s="15"/>
      <c r="AP31" s="8" t="s">
        <v>118</v>
      </c>
      <c r="AQ31" s="15"/>
      <c r="AR31" s="15"/>
      <c r="AS31" s="15"/>
      <c r="AT31" s="15"/>
      <c r="AU31" s="15"/>
      <c r="AV31" s="15"/>
      <c r="AW31" s="15"/>
    </row>
    <row r="32" spans="1:49" ht="19.5" customHeight="1" thickBot="1">
      <c r="A32" s="2"/>
      <c r="C32" s="26"/>
      <c r="D32" s="26"/>
      <c r="E32" s="26"/>
      <c r="F32" s="125"/>
      <c r="G32" s="126"/>
      <c r="H32" s="26"/>
      <c r="I32" s="98" t="str">
        <f t="shared" si="14"/>
        <v> </v>
      </c>
      <c r="J32" s="81" t="str">
        <f t="shared" si="15"/>
        <v> </v>
      </c>
      <c r="K32" s="59"/>
      <c r="L32" s="10" t="s">
        <v>5</v>
      </c>
      <c r="M32" s="11">
        <f>IF(H32&lt;90,0,IF(H32&lt;=100,4,0))</f>
        <v>0</v>
      </c>
      <c r="N32" s="36">
        <f>IF(H32=" ",C32,(C32+15))</f>
        <v>15</v>
      </c>
      <c r="O32" s="36">
        <f>IF(H32="BAŞARILI",(E32/N32),IF(H32&gt;0,(((AK32*15)+E32)/N32),E32))</f>
        <v>0</v>
      </c>
      <c r="P32" s="23">
        <v>3.5</v>
      </c>
      <c r="Q32" s="23" t="s">
        <v>6</v>
      </c>
      <c r="R32" s="22">
        <f>IF(H32&lt;85,0,IF(H32&lt;=89,3.5,0))</f>
        <v>0</v>
      </c>
      <c r="S32" s="23">
        <v>3</v>
      </c>
      <c r="T32" s="23" t="s">
        <v>7</v>
      </c>
      <c r="U32" s="22">
        <f>IF(H32&lt;80,0,IF(H32&lt;=84,3,0))</f>
        <v>0</v>
      </c>
      <c r="V32" s="23">
        <v>2.5</v>
      </c>
      <c r="W32" s="23" t="s">
        <v>8</v>
      </c>
      <c r="X32" s="22">
        <f>IF(H32&lt;75,0,IF(H32&lt;=79,2.5,0))</f>
        <v>0</v>
      </c>
      <c r="Y32" s="23">
        <v>2</v>
      </c>
      <c r="Z32" s="23" t="s">
        <v>9</v>
      </c>
      <c r="AA32" s="22">
        <f>IF(H32&lt;65,0,IF(H32&lt;=74,2,0))</f>
        <v>0</v>
      </c>
      <c r="AB32" s="23">
        <v>1.5</v>
      </c>
      <c r="AC32" s="23" t="s">
        <v>10</v>
      </c>
      <c r="AD32" s="22">
        <f>IF(H32&lt;58,0,IF(H32&lt;=64,1.5,0))</f>
        <v>0</v>
      </c>
      <c r="AE32" s="23">
        <v>1</v>
      </c>
      <c r="AF32" s="23" t="s">
        <v>11</v>
      </c>
      <c r="AG32" s="22">
        <f>IF(H32&lt;50,0,IF(H32&lt;=57,1,0))</f>
        <v>0</v>
      </c>
      <c r="AH32" s="23">
        <v>0</v>
      </c>
      <c r="AI32" s="23" t="s">
        <v>15</v>
      </c>
      <c r="AJ32" s="22">
        <f>IF(H32&lt;0,0,IF(H32&lt;=49,0,0))</f>
        <v>0</v>
      </c>
      <c r="AK32" s="22">
        <f>SUM(R32,U32,X32,AA32,AD32,AG32,AJ32,M32)</f>
        <v>0</v>
      </c>
      <c r="AL32" s="24" t="str">
        <f>IF(H32=" "," ",IF(AK32&lt;2,"GİREMEZ(AKTS)",IF(O32&gt;=AM32,"YETERLİ","GİREMEZ(ORTALAMA)")))</f>
        <v>GİREMEZ(AKTS)</v>
      </c>
      <c r="AM32" s="22">
        <f>IF(LEFT(A28,1)="0",2,2.5)</f>
        <v>2.5</v>
      </c>
      <c r="AN32" s="15"/>
      <c r="AO32" s="15"/>
      <c r="AP32" s="8" t="s">
        <v>118</v>
      </c>
      <c r="AQ32" s="15"/>
      <c r="AR32" s="15"/>
      <c r="AS32" s="15"/>
      <c r="AT32" s="15"/>
      <c r="AU32" s="15"/>
      <c r="AV32" s="15"/>
      <c r="AW32" s="15"/>
    </row>
    <row r="33" spans="1:49" ht="16.5" thickBot="1">
      <c r="A33" s="72"/>
      <c r="B33" s="54"/>
      <c r="C33" s="53"/>
      <c r="D33" s="53"/>
      <c r="E33" s="53"/>
      <c r="F33" s="54"/>
      <c r="G33" s="54"/>
      <c r="H33" s="55"/>
      <c r="I33" s="54"/>
      <c r="J33" s="53"/>
      <c r="K33" s="62"/>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row>
    <row r="34" spans="1:49" ht="21.75" customHeight="1">
      <c r="A34" s="157" t="s">
        <v>19</v>
      </c>
      <c r="B34" s="158"/>
      <c r="C34" s="45"/>
      <c r="D34" s="158" t="s">
        <v>19</v>
      </c>
      <c r="E34" s="158"/>
      <c r="F34" s="158"/>
      <c r="G34" s="79"/>
      <c r="H34" s="158" t="s">
        <v>19</v>
      </c>
      <c r="I34" s="158"/>
      <c r="J34" s="159"/>
      <c r="K34" s="73"/>
      <c r="L34" s="17" t="s">
        <v>19</v>
      </c>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row>
    <row r="35" spans="1:49" ht="21.75" customHeight="1">
      <c r="A35" s="120" t="s">
        <v>29</v>
      </c>
      <c r="B35" s="118"/>
      <c r="C35" s="46"/>
      <c r="D35" s="118" t="s">
        <v>56</v>
      </c>
      <c r="E35" s="118"/>
      <c r="F35" s="118"/>
      <c r="G35" s="28"/>
      <c r="H35" s="118" t="s">
        <v>28</v>
      </c>
      <c r="I35" s="118"/>
      <c r="J35" s="119"/>
      <c r="K35" s="73"/>
      <c r="L35" s="16"/>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row>
    <row r="36" spans="1:49" ht="21.75" customHeight="1">
      <c r="A36" s="47"/>
      <c r="B36" s="46"/>
      <c r="C36" s="46"/>
      <c r="D36" s="48"/>
      <c r="E36" s="48"/>
      <c r="F36" s="48"/>
      <c r="G36" s="46"/>
      <c r="H36" s="46"/>
      <c r="I36" s="46"/>
      <c r="J36" s="49"/>
      <c r="K36" s="73"/>
      <c r="L36" s="16"/>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row>
    <row r="37" spans="1:49" ht="9" customHeight="1">
      <c r="A37" s="167"/>
      <c r="B37" s="168"/>
      <c r="C37" s="46"/>
      <c r="D37" s="155"/>
      <c r="E37" s="155"/>
      <c r="F37" s="155"/>
      <c r="G37" s="46"/>
      <c r="H37" s="155"/>
      <c r="I37" s="155"/>
      <c r="J37" s="156"/>
      <c r="K37" s="76"/>
      <c r="L37" s="16"/>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row>
    <row r="38" spans="1:12" ht="21.75" customHeight="1">
      <c r="A38" s="169"/>
      <c r="B38" s="121"/>
      <c r="C38" s="50"/>
      <c r="D38" s="155" t="s">
        <v>19</v>
      </c>
      <c r="E38" s="155"/>
      <c r="F38" s="155"/>
      <c r="G38" s="46"/>
      <c r="H38" s="155" t="s">
        <v>19</v>
      </c>
      <c r="I38" s="155"/>
      <c r="J38" s="156"/>
      <c r="K38" s="74"/>
      <c r="L38" s="7"/>
    </row>
    <row r="39" spans="1:12" ht="1.5" customHeight="1">
      <c r="A39" s="41"/>
      <c r="B39" s="39"/>
      <c r="C39" s="39"/>
      <c r="D39" s="39"/>
      <c r="E39" s="39"/>
      <c r="F39" s="39"/>
      <c r="G39" s="28"/>
      <c r="H39" s="40"/>
      <c r="I39" s="39"/>
      <c r="J39" s="42"/>
      <c r="K39" s="74"/>
      <c r="L39" s="7"/>
    </row>
    <row r="40" spans="1:12" ht="1.5" customHeight="1">
      <c r="A40" s="41"/>
      <c r="B40" s="39"/>
      <c r="C40" s="39"/>
      <c r="D40" s="39"/>
      <c r="E40" s="39"/>
      <c r="F40" s="39"/>
      <c r="G40" s="28"/>
      <c r="H40" s="39"/>
      <c r="I40" s="39"/>
      <c r="J40" s="42"/>
      <c r="K40" s="42"/>
      <c r="L40" s="7"/>
    </row>
    <row r="41" spans="1:12" ht="39.75" customHeight="1">
      <c r="A41" s="41"/>
      <c r="B41" s="39"/>
      <c r="C41" s="39"/>
      <c r="D41" s="118" t="s">
        <v>31</v>
      </c>
      <c r="E41" s="118"/>
      <c r="F41" s="118"/>
      <c r="G41" s="28"/>
      <c r="H41" s="118" t="s">
        <v>57</v>
      </c>
      <c r="I41" s="118"/>
      <c r="J41" s="119"/>
      <c r="K41" s="42"/>
      <c r="L41" s="7"/>
    </row>
    <row r="42" spans="1:12" ht="3.75" customHeight="1">
      <c r="A42" s="41"/>
      <c r="B42" s="39"/>
      <c r="C42" s="39"/>
      <c r="D42" s="78"/>
      <c r="E42" s="78"/>
      <c r="F42" s="78"/>
      <c r="G42" s="28"/>
      <c r="H42" s="39"/>
      <c r="I42" s="39"/>
      <c r="J42" s="42"/>
      <c r="K42" s="42"/>
      <c r="L42" s="7"/>
    </row>
    <row r="43" spans="1:12" ht="35.25" customHeight="1">
      <c r="A43" s="161" t="s">
        <v>84</v>
      </c>
      <c r="B43" s="162"/>
      <c r="C43" s="162"/>
      <c r="D43" s="162"/>
      <c r="E43" s="162"/>
      <c r="F43" s="162"/>
      <c r="G43" s="162"/>
      <c r="H43" s="162"/>
      <c r="I43" s="162"/>
      <c r="J43" s="163"/>
      <c r="K43" s="74"/>
      <c r="L43" s="7"/>
    </row>
    <row r="44" spans="1:12" s="5" customFormat="1" ht="82.5" customHeight="1" thickBot="1">
      <c r="A44" s="164" t="s">
        <v>20</v>
      </c>
      <c r="B44" s="165"/>
      <c r="C44" s="165"/>
      <c r="D44" s="165"/>
      <c r="E44" s="165"/>
      <c r="F44" s="165"/>
      <c r="G44" s="165"/>
      <c r="H44" s="165"/>
      <c r="I44" s="165"/>
      <c r="J44" s="166"/>
      <c r="K44" s="75"/>
      <c r="L44" s="7"/>
    </row>
    <row r="45" spans="1:10" s="5" customFormat="1" ht="15.75">
      <c r="A45" s="4"/>
      <c r="C45" s="4"/>
      <c r="D45" s="4"/>
      <c r="E45" s="4"/>
      <c r="H45" s="6"/>
      <c r="J45" s="4"/>
    </row>
    <row r="46" spans="1:10" s="5" customFormat="1" ht="15.75">
      <c r="A46" s="4"/>
      <c r="C46" s="4"/>
      <c r="D46" s="4"/>
      <c r="E46" s="4"/>
      <c r="H46" s="6"/>
      <c r="J46" s="4"/>
    </row>
    <row r="47" spans="1:10" s="5" customFormat="1" ht="15.75">
      <c r="A47" s="4"/>
      <c r="C47" s="4"/>
      <c r="D47" s="4"/>
      <c r="E47" s="4"/>
      <c r="H47" s="6"/>
      <c r="J47" s="4"/>
    </row>
    <row r="48" spans="1:10" s="5" customFormat="1" ht="15.75">
      <c r="A48" s="4"/>
      <c r="C48" s="4"/>
      <c r="D48" s="4"/>
      <c r="E48" s="4"/>
      <c r="H48" s="6"/>
      <c r="J48" s="4"/>
    </row>
    <row r="49" spans="1:10" s="5" customFormat="1" ht="15.75">
      <c r="A49" s="4"/>
      <c r="C49" s="4"/>
      <c r="D49" s="4"/>
      <c r="E49" s="4"/>
      <c r="H49" s="6"/>
      <c r="J49" s="4"/>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row r="369" spans="1:10" s="5" customFormat="1" ht="15.75">
      <c r="A369" s="4"/>
      <c r="C369" s="4"/>
      <c r="D369" s="4"/>
      <c r="E369" s="4"/>
      <c r="H369" s="6"/>
      <c r="J369" s="4"/>
    </row>
    <row r="370" spans="1:10" s="5" customFormat="1" ht="15.75">
      <c r="A370" s="4"/>
      <c r="C370" s="4"/>
      <c r="D370" s="4"/>
      <c r="E370" s="4"/>
      <c r="H370" s="6"/>
      <c r="J370" s="4"/>
    </row>
  </sheetData>
  <sheetProtection/>
  <mergeCells count="44">
    <mergeCell ref="F28:G28"/>
    <mergeCell ref="D41:F41"/>
    <mergeCell ref="H41:J41"/>
    <mergeCell ref="A43:J43"/>
    <mergeCell ref="A44:J44"/>
    <mergeCell ref="A37:B37"/>
    <mergeCell ref="D37:F37"/>
    <mergeCell ref="H37:J37"/>
    <mergeCell ref="A38:B38"/>
    <mergeCell ref="D38:F38"/>
    <mergeCell ref="H38:J38"/>
    <mergeCell ref="F26:G26"/>
    <mergeCell ref="F27:G27"/>
    <mergeCell ref="A34:B34"/>
    <mergeCell ref="D34:F34"/>
    <mergeCell ref="H34:J34"/>
    <mergeCell ref="A35:B35"/>
    <mergeCell ref="D35:F35"/>
    <mergeCell ref="H35:J35"/>
    <mergeCell ref="F32:G32"/>
    <mergeCell ref="F20:G20"/>
    <mergeCell ref="F21:G21"/>
    <mergeCell ref="F22:G22"/>
    <mergeCell ref="F23:G23"/>
    <mergeCell ref="F24:G24"/>
    <mergeCell ref="F25:G25"/>
    <mergeCell ref="F14:G14"/>
    <mergeCell ref="F15:G15"/>
    <mergeCell ref="F16:G16"/>
    <mergeCell ref="F17:G17"/>
    <mergeCell ref="F18:G18"/>
    <mergeCell ref="F19:G19"/>
    <mergeCell ref="A7:J7"/>
    <mergeCell ref="A8:J8"/>
    <mergeCell ref="F10:G10"/>
    <mergeCell ref="F11:G11"/>
    <mergeCell ref="F12:G12"/>
    <mergeCell ref="F13:G13"/>
    <mergeCell ref="A1:J1"/>
    <mergeCell ref="A2:J2"/>
    <mergeCell ref="A3:J3"/>
    <mergeCell ref="A4:J4"/>
    <mergeCell ref="A5:J5"/>
    <mergeCell ref="A6:J6"/>
  </mergeCells>
  <printOptions gridLines="1" horizontalCentered="1" verticalCentered="1"/>
  <pageMargins left="0.2755905511811024" right="0.2362204724409449" top="0.15748031496062992" bottom="0" header="0" footer="0"/>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e.balcı</dc:creator>
  <cp:keywords/>
  <dc:description/>
  <cp:lastModifiedBy>SAU</cp:lastModifiedBy>
  <cp:lastPrinted>2014-07-10T08:38:46Z</cp:lastPrinted>
  <dcterms:created xsi:type="dcterms:W3CDTF">2012-11-14T14:17:27Z</dcterms:created>
  <dcterms:modified xsi:type="dcterms:W3CDTF">2014-07-10T08:38:54Z</dcterms:modified>
  <cp:category/>
  <cp:version/>
  <cp:contentType/>
  <cp:contentStatus/>
</cp:coreProperties>
</file>