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76" activeTab="0"/>
  </bookViews>
  <sheets>
    <sheet name="Kamu Yönetimi UE 1. Grup" sheetId="1" r:id="rId1"/>
    <sheet name="Kamu Yönetimi UE 2. Grup " sheetId="2" r:id="rId2"/>
    <sheet name="Mah. İd. ve Şeh. UE 1. Grup " sheetId="3" r:id="rId3"/>
    <sheet name="Mah. İd. ve Şeh. UE 2. Grup" sheetId="4" r:id="rId4"/>
    <sheet name="TBB UE 1. Grup " sheetId="5" r:id="rId5"/>
    <sheet name="TBB UE 2. Grup" sheetId="6" r:id="rId6"/>
  </sheets>
  <definedNames>
    <definedName name="_xlnm.Print_Area" localSheetId="0">'Kamu Yönetimi UE 1. Grup'!$A$1:$J$34</definedName>
    <definedName name="_xlnm.Print_Area" localSheetId="1">'Kamu Yönetimi UE 2. Grup '!$A$1:$J$33</definedName>
    <definedName name="_xlnm.Print_Area" localSheetId="2">'Mah. İd. ve Şeh. UE 1. Grup '!$A$1:$J$34</definedName>
    <definedName name="_xlnm.Print_Area" localSheetId="3">'Mah. İd. ve Şeh. UE 2. Grup'!$A$1:$J$41</definedName>
    <definedName name="_xlnm.Print_Area" localSheetId="4">'TBB UE 1. Grup '!$A$1:$J$42</definedName>
    <definedName name="_xlnm.Print_Area" localSheetId="5">'TBB UE 2. Grup'!$A$1:$J$42</definedName>
  </definedNames>
  <calcPr fullCalcOnLoad="1"/>
</workbook>
</file>

<file path=xl/sharedStrings.xml><?xml version="1.0" encoding="utf-8"?>
<sst xmlns="http://schemas.openxmlformats.org/spreadsheetml/2006/main" count="1482" uniqueCount="161">
  <si>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</si>
  <si>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</si>
  <si>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</si>
  <si>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</si>
  <si>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</si>
  <si>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</si>
  <si>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</si>
  <si>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</si>
  <si>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</si>
  <si>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</si>
  <si>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</si>
  <si>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</si>
  <si>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</si>
  <si>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</si>
  <si>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</si>
  <si>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</si>
  <si>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</si>
  <si>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</si>
  <si>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</si>
  <si>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</si>
  <si>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</si>
  <si>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</si>
  <si>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</si>
  <si>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</si>
  <si>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SOSYAL BİLİMLER ENSTİTÜSÜ</t>
  </si>
  <si>
    <t>UZAKTAN EĞİTİM KAMU YÖNETİMİ TEZSİZ YÜKSEK LİSANS PROGRAMI</t>
  </si>
  <si>
    <t xml:space="preserve"> 1. GRUP</t>
  </si>
  <si>
    <t>Prof. Dr. Musa EKEN</t>
  </si>
  <si>
    <t>Yrd. Doç. Dr. Mustafa Lütfi ŞEN</t>
  </si>
  <si>
    <t>Yrd. Doç. Dr. Özer KÖSEOĞLU</t>
  </si>
  <si>
    <t>Yrd. Doç. Dr. Hale BİRİCİKOĞLU</t>
  </si>
  <si>
    <t xml:space="preserve"> 2. GRUP</t>
  </si>
  <si>
    <t>Prof. Dr. Halil Kalabalık</t>
  </si>
  <si>
    <t>Yrd. Doç. Dr. Halil İbrahim AYDINLI</t>
  </si>
  <si>
    <t>Yrd. Doç. Dr. Fatma YURTTAŞ ÖZCAN</t>
  </si>
  <si>
    <t>UZAKTAN EĞİTİM MAHALLİ İDERALER VE ŞEHİRCİLİK TEZSİZ YÜKSEK LİSANS PROGRAMI</t>
  </si>
  <si>
    <t>Prof. Dr. Metin IŞIK</t>
  </si>
  <si>
    <t>UZAKTAN EĞİTİM MAHALLİ İDERALER VE ŞEHİRCİLİK TBB TEZSİZ YÜKSEK LİSANS PROGRAMI</t>
  </si>
  <si>
    <t>Yrd. Doç. Dr. Köksal ŞAHİN</t>
  </si>
  <si>
    <t>Keziban EĞRİ</t>
  </si>
  <si>
    <t>1260E40016</t>
  </si>
  <si>
    <t>2013-2014 / GÜZ YARIYILI SONU</t>
  </si>
  <si>
    <t>Prof. Dr. Halil İbrahim AYDINLI</t>
  </si>
  <si>
    <t>Yrd. Doç. Dr. Ferruh TUZCUOĞLU</t>
  </si>
  <si>
    <t>Prof. Dr. Halil KALABALIK</t>
  </si>
  <si>
    <t>Yusuf Erdal ERDOĞDU</t>
  </si>
  <si>
    <t>1160E40005</t>
  </si>
  <si>
    <t>Doç. Dr. Bünyamin BEZCİ</t>
  </si>
  <si>
    <t>Yrd. Doç. Dr. Mustafa KÖMÜRCÜOĞLU</t>
  </si>
  <si>
    <t>1060E40518</t>
  </si>
  <si>
    <t>Mehmet Yasin ÖZLÜ</t>
  </si>
  <si>
    <t>İslam DEMİREL</t>
  </si>
  <si>
    <t>1260E40032</t>
  </si>
  <si>
    <t>Berna YEKE</t>
  </si>
  <si>
    <t>1260E45032</t>
  </si>
  <si>
    <t>1160E40508</t>
  </si>
  <si>
    <t>Serkan DURSUN</t>
  </si>
  <si>
    <t>Emrullah KARAKUŞ</t>
  </si>
  <si>
    <t>1160E45026</t>
  </si>
  <si>
    <t>1260E40034</t>
  </si>
  <si>
    <t>Beyhan İLHAN</t>
  </si>
  <si>
    <t>1260E40038</t>
  </si>
  <si>
    <t>Aslı UYSAL</t>
  </si>
  <si>
    <t>1160E40506</t>
  </si>
  <si>
    <t>1060E40502</t>
  </si>
  <si>
    <t>1160E40512</t>
  </si>
  <si>
    <t>1160E40004</t>
  </si>
  <si>
    <t>1160E40543</t>
  </si>
  <si>
    <t>1260E40049</t>
  </si>
  <si>
    <t>Fatih DENKER</t>
  </si>
  <si>
    <t xml:space="preserve">Ziya TOPRAK </t>
  </si>
  <si>
    <t>İlker ÖNDEŞ</t>
  </si>
  <si>
    <t>İbrahim GÜRSOY</t>
  </si>
  <si>
    <t xml:space="preserve">Hüseyin KARAKAŞ </t>
  </si>
  <si>
    <t>1060E40044</t>
  </si>
  <si>
    <t>1160E40545</t>
  </si>
  <si>
    <t>1260E40019</t>
  </si>
  <si>
    <t>1260E40001</t>
  </si>
  <si>
    <t>Melih GÖMEÇ</t>
  </si>
  <si>
    <t>Osman SEZGİN</t>
  </si>
  <si>
    <t>Eralp BİLİR</t>
  </si>
  <si>
    <t>Özlem DERUNDERE</t>
  </si>
  <si>
    <t>Doğuş AYDIN</t>
  </si>
  <si>
    <t>1160E44026</t>
  </si>
  <si>
    <t>1160E44004</t>
  </si>
  <si>
    <t>1260E44003</t>
  </si>
  <si>
    <t>1260E44013</t>
  </si>
  <si>
    <t>1260E44014</t>
  </si>
  <si>
    <t>1160E44033</t>
  </si>
  <si>
    <t>1260E44039</t>
  </si>
  <si>
    <t>1260E44020</t>
  </si>
  <si>
    <t>1260E44019</t>
  </si>
  <si>
    <t>1160E44016</t>
  </si>
  <si>
    <t>1260E44031</t>
  </si>
  <si>
    <t>Muhammed ŞAHİN</t>
  </si>
  <si>
    <t>Ahmet TÜRKCAN</t>
  </si>
  <si>
    <t>Yasin KADIOĞLU</t>
  </si>
  <si>
    <t>Ömer KÜÇEK</t>
  </si>
  <si>
    <t>Müyesser Başak  ÖZLÜK</t>
  </si>
  <si>
    <t>Nezahat YAYA</t>
  </si>
  <si>
    <t>Esra ÇAVDAR</t>
  </si>
  <si>
    <t>Behice YAMAN</t>
  </si>
  <si>
    <t>Nurettin Orhan SABAHOĞLU</t>
  </si>
  <si>
    <t>Aslı TANIR ARIGÜN</t>
  </si>
  <si>
    <t>Dinçer DİNÇ</t>
  </si>
  <si>
    <t>1260E45016</t>
  </si>
  <si>
    <t>1260E45002</t>
  </si>
  <si>
    <t>1160E45001</t>
  </si>
  <si>
    <t>1260E45050</t>
  </si>
  <si>
    <t>1260E45015</t>
  </si>
  <si>
    <t>1260E45039</t>
  </si>
  <si>
    <t>1260E45029</t>
  </si>
  <si>
    <t>1260E45056</t>
  </si>
  <si>
    <t>1260E45046</t>
  </si>
  <si>
    <t>Anıl PIR</t>
  </si>
  <si>
    <t>Erdoğan EROL</t>
  </si>
  <si>
    <t>Yrd. Doç. Dr. Ferruh  TUZCUOĞLU</t>
  </si>
  <si>
    <t>Cihan MAVİLİ</t>
  </si>
  <si>
    <t>Halil KAYHAN</t>
  </si>
  <si>
    <t>Fatma CÜCE</t>
  </si>
  <si>
    <t>Özcan ÖZERGİN</t>
  </si>
  <si>
    <t>Sefa COŞAR</t>
  </si>
  <si>
    <t>Enes YANMAZ</t>
  </si>
  <si>
    <t>Resul TAPLI</t>
  </si>
  <si>
    <t>Yrd. Doç. Dr. Lütfi ÖZCAN</t>
  </si>
  <si>
    <t>1160E40032</t>
  </si>
  <si>
    <t>Rıfat ÇİMEN</t>
  </si>
  <si>
    <t>1160E40516</t>
  </si>
  <si>
    <t>Nur MALKUÇ</t>
  </si>
  <si>
    <t>1160E40020</t>
  </si>
  <si>
    <t>Serkan BAŞ</t>
  </si>
  <si>
    <t>1160E40047</t>
  </si>
  <si>
    <t>Serkan DERE</t>
  </si>
  <si>
    <t>1260E40022</t>
  </si>
  <si>
    <t>Ercan SELÇUK</t>
  </si>
  <si>
    <t>Okan PALA</t>
  </si>
  <si>
    <t>1260E44017</t>
  </si>
  <si>
    <t>1260E44032</t>
  </si>
  <si>
    <t>Mahzar İLTER</t>
  </si>
  <si>
    <t>1260E44008</t>
  </si>
  <si>
    <t>Erçin ALPAY</t>
  </si>
  <si>
    <t>1260E45048</t>
  </si>
  <si>
    <t xml:space="preserve">Abdullah AYDENİZ </t>
  </si>
  <si>
    <t>1260E45045</t>
  </si>
  <si>
    <t>Mehmet ALTIN</t>
  </si>
  <si>
    <t>1260E45041</t>
  </si>
  <si>
    <t>Mustafa KÜÇÜK</t>
  </si>
  <si>
    <t>1260E45005</t>
  </si>
  <si>
    <t>Gürkan SÜRAT</t>
  </si>
  <si>
    <t>GİRMEDİ</t>
  </si>
  <si>
    <t xml:space="preserve"> </t>
  </si>
  <si>
    <t>1160E44025</t>
  </si>
  <si>
    <t>Murat KURT</t>
  </si>
  <si>
    <t>Mesut TAŞKIN</t>
  </si>
  <si>
    <t>1260E45011</t>
  </si>
  <si>
    <t>Malik Emir YAKAR</t>
  </si>
  <si>
    <t>1160E40547</t>
  </si>
  <si>
    <t>YETERLİLİĞE GİREMEZ(DERSTEN BAŞARISIZ)</t>
  </si>
  <si>
    <t>YETERLİLİĞE GİREMEZ(ORTALAMA YETERSİZ)</t>
  </si>
  <si>
    <t>YTERLİLİĞE GİREMEZ(DERSTEN BAŞARISIZ)</t>
  </si>
  <si>
    <t>YETERLİLİĞE GİREMEZ(AKTS EKSİK)</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</si>
</sst>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64">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0"/>
      <color indexed="8"/>
      <name val="Times New Roman"/>
      <family val="1"/>
    </font>
    <font>
      <sz val="11"/>
      <name val="Calibri"/>
      <family val="2"/>
    </font>
    <font>
      <b/>
      <sz val="14"/>
      <color indexed="8"/>
      <name val="Calibri"/>
      <family val="2"/>
    </font>
    <font>
      <sz val="11"/>
      <color indexed="8"/>
      <name val="Times New Roman"/>
      <family val="1"/>
    </font>
    <font>
      <sz val="10"/>
      <color indexed="8"/>
      <name val="Times New Roman"/>
      <family val="1"/>
    </font>
    <font>
      <b/>
      <sz val="12"/>
      <color indexed="8"/>
      <name val="Times New Roman"/>
      <family val="1"/>
    </font>
    <font>
      <sz val="12"/>
      <color indexed="10"/>
      <name val="Times New Roman"/>
      <family val="1"/>
    </font>
    <font>
      <sz val="10"/>
      <color indexed="10"/>
      <name val="Times New Roman"/>
      <family val="1"/>
    </font>
    <font>
      <sz val="9"/>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0"/>
      <color rgb="FF000000"/>
      <name val="Times New Roman"/>
      <family val="1"/>
    </font>
    <font>
      <b/>
      <sz val="10"/>
      <color theme="1"/>
      <name val="Times New Roman"/>
      <family val="1"/>
    </font>
    <font>
      <b/>
      <sz val="14"/>
      <color theme="1"/>
      <name val="Calibri"/>
      <family val="2"/>
    </font>
    <font>
      <sz val="11"/>
      <color theme="1"/>
      <name val="Times New Roman"/>
      <family val="1"/>
    </font>
    <font>
      <sz val="10"/>
      <color theme="1"/>
      <name val="Times New Roman"/>
      <family val="1"/>
    </font>
    <font>
      <b/>
      <sz val="12"/>
      <color theme="1"/>
      <name val="Times New Roman"/>
      <family val="1"/>
    </font>
    <font>
      <sz val="12"/>
      <color rgb="FFFF0000"/>
      <name val="Times New Roman"/>
      <family val="1"/>
    </font>
    <font>
      <sz val="10"/>
      <color rgb="FFFF0000"/>
      <name val="Times New Roman"/>
      <family val="1"/>
    </font>
    <font>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right/>
      <top style="medium"/>
      <bottom/>
    </border>
    <border>
      <left/>
      <right style="medium"/>
      <top/>
      <bottom/>
    </border>
    <border>
      <left style="medium"/>
      <right/>
      <top/>
      <bottom/>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thin"/>
      <top style="medium"/>
      <bottom style="thin"/>
    </border>
    <border>
      <left style="thin">
        <color theme="1"/>
      </left>
      <right>
        <color indexed="63"/>
      </right>
      <top style="thin">
        <color theme="1"/>
      </top>
      <bottom style="thin">
        <color theme="1"/>
      </bottom>
    </border>
    <border>
      <left/>
      <right style="thick"/>
      <top/>
      <bottom/>
    </border>
    <border>
      <left style="thick"/>
      <right/>
      <top/>
      <bottom/>
    </border>
    <border>
      <left style="thin"/>
      <right/>
      <top style="medium"/>
      <bottom style="medium"/>
    </border>
    <border>
      <left/>
      <right style="thin"/>
      <top style="medium"/>
      <bottom style="medium"/>
    </border>
    <border>
      <left style="thin">
        <color theme="1"/>
      </left>
      <right style="thin">
        <color theme="1"/>
      </right>
      <top style="thin">
        <color theme="1"/>
      </top>
      <bottom style="thin">
        <color theme="1"/>
      </bottom>
    </border>
    <border>
      <left style="medium"/>
      <right style="thin">
        <color theme="1"/>
      </right>
      <top style="thin">
        <color theme="1"/>
      </top>
      <bottom style="thin">
        <color theme="1"/>
      </bottom>
    </border>
    <border>
      <left style="thin"/>
      <right style="medium"/>
      <top style="thin"/>
      <bottom style="medium"/>
    </border>
    <border>
      <left/>
      <right style="medium"/>
      <top style="medium"/>
      <bottom/>
    </border>
    <border>
      <left/>
      <right style="medium"/>
      <top/>
      <bottom style="medium"/>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style="thin">
        <color theme="1"/>
      </right>
      <top style="thin">
        <color theme="1"/>
      </top>
      <bottom>
        <color indexed="63"/>
      </bottom>
    </border>
    <border>
      <left style="thin">
        <color theme="1"/>
      </left>
      <right style="thin">
        <color theme="1"/>
      </right>
      <top style="thin">
        <color theme="1"/>
      </top>
      <bottom>
        <color indexed="63"/>
      </bottom>
    </border>
    <border>
      <left style="thin"/>
      <right/>
      <top style="thin"/>
      <bottom>
        <color indexed="63"/>
      </bottom>
    </border>
    <border>
      <left/>
      <right style="thin"/>
      <top style="thin"/>
      <bottom>
        <color indexed="63"/>
      </bottom>
    </border>
    <border>
      <left style="medium"/>
      <right style="thin">
        <color theme="1"/>
      </right>
      <top>
        <color indexed="63"/>
      </top>
      <bottom style="medium"/>
    </border>
    <border>
      <left style="thin">
        <color theme="1"/>
      </left>
      <right style="thin">
        <color theme="1"/>
      </right>
      <top>
        <color indexed="63"/>
      </top>
      <bottom style="medium"/>
    </border>
    <border>
      <left style="thin"/>
      <right>
        <color indexed="63"/>
      </right>
      <top>
        <color indexed="63"/>
      </top>
      <bottom style="thin">
        <color theme="1"/>
      </bottom>
    </border>
    <border>
      <left>
        <color indexed="63"/>
      </left>
      <right style="thin"/>
      <top>
        <color indexed="63"/>
      </top>
      <bottom style="thin">
        <color theme="1"/>
      </bottom>
    </border>
    <border>
      <left style="medium"/>
      <right/>
      <top/>
      <bottom style="medium"/>
    </border>
    <border>
      <left/>
      <right/>
      <top/>
      <bottom style="medium"/>
    </border>
    <border>
      <left style="medium"/>
      <right/>
      <top style="medium"/>
      <bottom/>
    </border>
    <border>
      <left>
        <color indexed="63"/>
      </left>
      <right style="medium"/>
      <top style="medium"/>
      <bottom style="medium"/>
    </border>
    <border>
      <left style="thin"/>
      <right>
        <color indexed="63"/>
      </right>
      <top style="thin">
        <color theme="1"/>
      </top>
      <bottom style="thin"/>
    </border>
    <border>
      <left>
        <color indexed="63"/>
      </left>
      <right style="thin"/>
      <top style="thin">
        <color theme="1"/>
      </top>
      <bottom style="thin"/>
    </border>
    <border>
      <left style="thin"/>
      <right>
        <color indexed="63"/>
      </right>
      <top style="medium"/>
      <bottom style="thin">
        <color theme="1"/>
      </bottom>
    </border>
    <border>
      <left>
        <color indexed="63"/>
      </left>
      <right style="thin"/>
      <top style="medium"/>
      <bottom style="thin">
        <color theme="1"/>
      </bottom>
    </border>
    <border>
      <left style="thick"/>
      <right/>
      <top/>
      <bottom style="medium"/>
    </border>
    <border>
      <left style="thick"/>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240">
    <xf numFmtId="0" fontId="0" fillId="0" borderId="0" xfId="0" applyFont="1" applyAlignment="1">
      <alignment/>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xf>
    <xf numFmtId="0" fontId="53" fillId="0" borderId="0" xfId="0" applyFont="1" applyAlignment="1" applyProtection="1">
      <alignment horizontal="center"/>
      <protection hidden="1"/>
    </xf>
    <xf numFmtId="0" fontId="53" fillId="0" borderId="0" xfId="0" applyFont="1" applyAlignment="1" applyProtection="1">
      <alignment/>
      <protection hidden="1"/>
    </xf>
    <xf numFmtId="0" fontId="53" fillId="0" borderId="0" xfId="0" applyFont="1" applyAlignment="1" applyProtection="1">
      <alignment horizontal="center" vertical="center"/>
      <protection hidden="1"/>
    </xf>
    <xf numFmtId="0" fontId="54" fillId="0" borderId="0" xfId="0" applyFont="1" applyFill="1" applyAlignment="1" applyProtection="1">
      <alignment/>
      <protection hidden="1"/>
    </xf>
    <xf numFmtId="0" fontId="53" fillId="0" borderId="0" xfId="0" applyFont="1" applyBorder="1" applyAlignment="1" applyProtection="1">
      <alignment/>
      <protection hidden="1"/>
    </xf>
    <xf numFmtId="0" fontId="54" fillId="0" borderId="0" xfId="0" applyFont="1" applyAlignment="1" applyProtection="1">
      <alignment/>
      <protection hidden="1"/>
    </xf>
    <xf numFmtId="0" fontId="35" fillId="0" borderId="0" xfId="0" applyFont="1" applyAlignment="1" applyProtection="1">
      <alignment/>
      <protection hidden="1"/>
    </xf>
    <xf numFmtId="0" fontId="55" fillId="0" borderId="10" xfId="0" applyFont="1" applyBorder="1" applyAlignment="1" applyProtection="1">
      <alignment horizontal="center" vertical="center" wrapText="1"/>
      <protection hidden="1"/>
    </xf>
    <xf numFmtId="0" fontId="55" fillId="0" borderId="11" xfId="0" applyFont="1" applyBorder="1" applyAlignment="1" applyProtection="1">
      <alignment horizontal="center" vertical="center" wrapText="1"/>
      <protection hidden="1"/>
    </xf>
    <xf numFmtId="0" fontId="55"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51" fillId="0" borderId="0" xfId="0" applyFont="1" applyBorder="1" applyAlignment="1" applyProtection="1">
      <alignment horizontal="center" vertical="center"/>
      <protection hidden="1"/>
    </xf>
    <xf numFmtId="0" fontId="51" fillId="0" borderId="0" xfId="0" applyFont="1" applyBorder="1" applyAlignment="1" applyProtection="1">
      <alignment horizontal="center"/>
      <protection hidden="1"/>
    </xf>
    <xf numFmtId="0" fontId="51" fillId="33" borderId="0" xfId="0" applyFont="1" applyFill="1" applyBorder="1" applyAlignment="1" applyProtection="1">
      <alignment horizontal="center"/>
      <protection hidden="1"/>
    </xf>
    <xf numFmtId="0" fontId="51" fillId="0" borderId="0" xfId="0" applyFont="1" applyBorder="1" applyAlignment="1" applyProtection="1">
      <alignment horizontal="center"/>
      <protection locked="0"/>
    </xf>
    <xf numFmtId="0" fontId="51" fillId="0" borderId="14" xfId="0" applyFont="1" applyFill="1" applyBorder="1" applyAlignment="1" applyProtection="1">
      <alignment horizontal="center"/>
      <protection hidden="1"/>
    </xf>
    <xf numFmtId="0" fontId="51" fillId="0" borderId="15" xfId="0" applyFont="1" applyBorder="1" applyAlignment="1" applyProtection="1">
      <alignment horizontal="center"/>
      <protection hidden="1"/>
    </xf>
    <xf numFmtId="0" fontId="56" fillId="0" borderId="16" xfId="0" applyFont="1" applyBorder="1" applyAlignment="1" applyProtection="1">
      <alignment horizontal="center" vertical="center"/>
      <protection hidden="1"/>
    </xf>
    <xf numFmtId="0" fontId="56" fillId="0" borderId="16" xfId="0" applyFont="1" applyBorder="1" applyAlignment="1" applyProtection="1">
      <alignment horizontal="center" vertical="center"/>
      <protection locked="0"/>
    </xf>
    <xf numFmtId="0" fontId="51" fillId="0" borderId="15" xfId="0" applyFont="1" applyBorder="1" applyAlignment="1" applyProtection="1">
      <alignment horizontal="center"/>
      <protection locked="0"/>
    </xf>
    <xf numFmtId="0" fontId="53" fillId="0" borderId="0" xfId="0" applyFont="1" applyBorder="1" applyAlignment="1" applyProtection="1">
      <alignment horizontal="center"/>
      <protection hidden="1"/>
    </xf>
    <xf numFmtId="0" fontId="53" fillId="0" borderId="0" xfId="0" applyFont="1" applyBorder="1" applyAlignment="1" applyProtection="1">
      <alignment horizontal="center" vertical="center"/>
      <protection hidden="1"/>
    </xf>
    <xf numFmtId="0" fontId="53" fillId="0" borderId="16" xfId="0" applyFont="1" applyBorder="1" applyAlignment="1" applyProtection="1">
      <alignment horizontal="center"/>
      <protection hidden="1"/>
    </xf>
    <xf numFmtId="0" fontId="53" fillId="0" borderId="15" xfId="0" applyFont="1" applyBorder="1" applyAlignment="1" applyProtection="1">
      <alignment horizontal="center"/>
      <protection hidden="1"/>
    </xf>
    <xf numFmtId="0" fontId="53" fillId="33" borderId="13" xfId="0" applyFont="1" applyFill="1" applyBorder="1" applyAlignment="1">
      <alignment horizontal="center" vertical="center"/>
    </xf>
    <xf numFmtId="0" fontId="4" fillId="33" borderId="13" xfId="0" applyFont="1" applyFill="1" applyBorder="1" applyAlignment="1" applyProtection="1">
      <alignment horizontal="center" vertical="center" wrapText="1"/>
      <protection hidden="1"/>
    </xf>
    <xf numFmtId="164" fontId="4" fillId="33" borderId="17" xfId="0" applyNumberFormat="1" applyFont="1" applyFill="1" applyBorder="1" applyAlignment="1" applyProtection="1">
      <alignment horizontal="center"/>
      <protection hidden="1"/>
    </xf>
    <xf numFmtId="0" fontId="53" fillId="0" borderId="18" xfId="0" applyFont="1" applyBorder="1" applyAlignment="1" applyProtection="1">
      <alignment horizontal="center"/>
      <protection hidden="1"/>
    </xf>
    <xf numFmtId="0" fontId="53" fillId="0" borderId="18" xfId="0" applyFont="1" applyBorder="1" applyAlignment="1" applyProtection="1">
      <alignment/>
      <protection hidden="1"/>
    </xf>
    <xf numFmtId="0" fontId="53" fillId="0" borderId="18" xfId="0" applyFont="1" applyBorder="1" applyAlignment="1" applyProtection="1">
      <alignment horizontal="center" vertic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Fill="1" applyAlignment="1" applyProtection="1">
      <alignment/>
      <protection hidden="1"/>
    </xf>
    <xf numFmtId="0" fontId="27" fillId="0" borderId="0" xfId="0" applyFont="1" applyAlignment="1" applyProtection="1">
      <alignment/>
      <protection hidden="1"/>
    </xf>
    <xf numFmtId="0" fontId="3" fillId="0" borderId="0" xfId="0" applyFont="1" applyAlignment="1" applyProtection="1">
      <alignment vertical="center"/>
      <protection hidden="1"/>
    </xf>
    <xf numFmtId="0" fontId="3" fillId="36" borderId="0" xfId="0" applyFont="1" applyFill="1" applyBorder="1" applyAlignment="1" applyProtection="1">
      <alignment/>
      <protection hidden="1"/>
    </xf>
    <xf numFmtId="0" fontId="2" fillId="37" borderId="0" xfId="0" applyFont="1" applyFill="1" applyBorder="1" applyAlignment="1" applyProtection="1">
      <alignment horizontal="center" vertical="center" wrapText="1"/>
      <protection hidden="1"/>
    </xf>
    <xf numFmtId="0" fontId="3" fillId="37" borderId="0" xfId="0" applyFont="1" applyFill="1" applyBorder="1" applyAlignment="1" applyProtection="1">
      <alignment/>
      <protection hidden="1"/>
    </xf>
    <xf numFmtId="0" fontId="53" fillId="33" borderId="19" xfId="0" applyFont="1" applyFill="1" applyBorder="1" applyAlignment="1">
      <alignment horizontal="center" vertical="center"/>
    </xf>
    <xf numFmtId="0" fontId="53" fillId="33" borderId="19" xfId="0" applyFont="1" applyFill="1" applyBorder="1" applyAlignment="1">
      <alignment horizontal="left"/>
    </xf>
    <xf numFmtId="0" fontId="53" fillId="33" borderId="20" xfId="0" applyFont="1" applyFill="1" applyBorder="1" applyAlignment="1">
      <alignment vertical="center"/>
    </xf>
    <xf numFmtId="0" fontId="53" fillId="33" borderId="21" xfId="0" applyFont="1" applyFill="1" applyBorder="1" applyAlignment="1">
      <alignment vertical="center"/>
    </xf>
    <xf numFmtId="0" fontId="53" fillId="33" borderId="20" xfId="0" applyFont="1" applyFill="1" applyBorder="1" applyAlignment="1">
      <alignment/>
    </xf>
    <xf numFmtId="0" fontId="53" fillId="33" borderId="21" xfId="0" applyFont="1" applyFill="1" applyBorder="1" applyAlignment="1">
      <alignment/>
    </xf>
    <xf numFmtId="0" fontId="4" fillId="33" borderId="22" xfId="0" applyFont="1" applyFill="1" applyBorder="1" applyAlignment="1" applyProtection="1">
      <alignment vertical="center" wrapText="1"/>
      <protection locked="0"/>
    </xf>
    <xf numFmtId="0" fontId="4" fillId="33" borderId="23" xfId="0" applyFont="1" applyFill="1" applyBorder="1" applyAlignment="1" applyProtection="1">
      <alignment vertical="center" wrapText="1"/>
      <protection locked="0"/>
    </xf>
    <xf numFmtId="0" fontId="53" fillId="33" borderId="24" xfId="0" applyFont="1" applyFill="1" applyBorder="1" applyAlignment="1">
      <alignment horizontal="left"/>
    </xf>
    <xf numFmtId="0" fontId="4" fillId="33" borderId="24" xfId="0" applyFont="1" applyFill="1" applyBorder="1" applyAlignment="1" applyProtection="1">
      <alignment horizontal="center" vertical="center" wrapText="1"/>
      <protection hidden="1"/>
    </xf>
    <xf numFmtId="0" fontId="57" fillId="0" borderId="0" xfId="0" applyFont="1" applyBorder="1" applyAlignment="1" applyProtection="1">
      <alignment horizontal="center"/>
      <protection hidden="1"/>
    </xf>
    <xf numFmtId="0" fontId="57" fillId="33" borderId="0" xfId="0" applyFont="1" applyFill="1" applyBorder="1" applyAlignment="1" applyProtection="1">
      <alignment horizontal="center"/>
      <protection hidden="1"/>
    </xf>
    <xf numFmtId="0" fontId="53" fillId="33" borderId="13" xfId="0" applyFont="1" applyFill="1" applyBorder="1" applyAlignment="1">
      <alignment/>
    </xf>
    <xf numFmtId="11" fontId="53" fillId="33" borderId="13" xfId="0" applyNumberFormat="1" applyFont="1" applyFill="1" applyBorder="1" applyAlignment="1">
      <alignment horizontal="center"/>
    </xf>
    <xf numFmtId="49" fontId="53" fillId="33" borderId="13" xfId="0" applyNumberFormat="1" applyFont="1" applyFill="1" applyBorder="1" applyAlignment="1">
      <alignment horizontal="center"/>
    </xf>
    <xf numFmtId="0" fontId="53" fillId="0" borderId="13" xfId="0" applyFont="1" applyBorder="1" applyAlignment="1">
      <alignment/>
    </xf>
    <xf numFmtId="0" fontId="53" fillId="38" borderId="13" xfId="0" applyFont="1" applyFill="1" applyBorder="1" applyAlignment="1">
      <alignment/>
    </xf>
    <xf numFmtId="49" fontId="53" fillId="33" borderId="25" xfId="0" applyNumberFormat="1" applyFont="1" applyFill="1" applyBorder="1" applyAlignment="1">
      <alignment horizontal="center"/>
    </xf>
    <xf numFmtId="11" fontId="53" fillId="0" borderId="13" xfId="0" applyNumberFormat="1" applyFont="1" applyBorder="1" applyAlignment="1">
      <alignment horizontal="center"/>
    </xf>
    <xf numFmtId="0" fontId="58" fillId="33" borderId="13" xfId="0" applyFont="1" applyFill="1" applyBorder="1" applyAlignment="1" applyProtection="1">
      <alignment horizontal="center"/>
      <protection hidden="1"/>
    </xf>
    <xf numFmtId="0" fontId="58" fillId="33" borderId="19" xfId="0" applyFont="1" applyFill="1" applyBorder="1" applyAlignment="1" applyProtection="1">
      <alignment horizontal="center"/>
      <protection hidden="1"/>
    </xf>
    <xf numFmtId="0" fontId="4" fillId="33" borderId="19" xfId="0" applyFont="1" applyFill="1" applyBorder="1" applyAlignment="1" applyProtection="1">
      <alignment horizontal="center" vertical="center" wrapText="1"/>
      <protection hidden="1"/>
    </xf>
    <xf numFmtId="0" fontId="53" fillId="33" borderId="24" xfId="0" applyFont="1" applyFill="1" applyBorder="1" applyAlignment="1" applyProtection="1">
      <alignment horizontal="center"/>
      <protection hidden="1"/>
    </xf>
    <xf numFmtId="0" fontId="57" fillId="0" borderId="0" xfId="0" applyFont="1" applyBorder="1" applyAlignment="1" applyProtection="1">
      <alignment/>
      <protection locked="0"/>
    </xf>
    <xf numFmtId="11" fontId="53" fillId="38" borderId="13" xfId="0" applyNumberFormat="1" applyFont="1" applyFill="1" applyBorder="1" applyAlignment="1">
      <alignment horizontal="center"/>
    </xf>
    <xf numFmtId="0" fontId="27" fillId="0" borderId="26" xfId="0" applyFont="1" applyBorder="1" applyAlignment="1" applyProtection="1">
      <alignment/>
      <protection hidden="1"/>
    </xf>
    <xf numFmtId="0" fontId="35" fillId="0" borderId="26" xfId="0" applyFont="1" applyBorder="1" applyAlignment="1" applyProtection="1">
      <alignment/>
      <protection hidden="1"/>
    </xf>
    <xf numFmtId="0" fontId="56" fillId="0" borderId="27" xfId="0" applyFont="1" applyBorder="1" applyAlignment="1" applyProtection="1">
      <alignment horizontal="center" vertical="center"/>
      <protection hidden="1"/>
    </xf>
    <xf numFmtId="0" fontId="56" fillId="0" borderId="27" xfId="0" applyFont="1" applyBorder="1" applyAlignment="1" applyProtection="1">
      <alignment horizontal="center" vertical="center"/>
      <protection locked="0"/>
    </xf>
    <xf numFmtId="0" fontId="51" fillId="0" borderId="26" xfId="0" applyFont="1" applyBorder="1" applyAlignment="1" applyProtection="1">
      <alignment horizontal="center"/>
      <protection hidden="1"/>
    </xf>
    <xf numFmtId="0" fontId="3" fillId="0" borderId="27" xfId="0" applyFont="1" applyBorder="1" applyAlignment="1" applyProtection="1">
      <alignment/>
      <protection hidden="1"/>
    </xf>
    <xf numFmtId="0" fontId="3" fillId="0" borderId="16" xfId="0" applyFont="1" applyBorder="1" applyAlignment="1" applyProtection="1">
      <alignment/>
      <protection hidden="1"/>
    </xf>
    <xf numFmtId="164" fontId="4" fillId="33" borderId="13" xfId="0" applyNumberFormat="1" applyFont="1" applyFill="1" applyBorder="1" applyAlignment="1" applyProtection="1">
      <alignment horizontal="center"/>
      <protection hidden="1"/>
    </xf>
    <xf numFmtId="0" fontId="59" fillId="33" borderId="13" xfId="0" applyFont="1" applyFill="1" applyBorder="1" applyAlignment="1" applyProtection="1">
      <alignment horizontal="center" vertical="center" wrapText="1"/>
      <protection hidden="1"/>
    </xf>
    <xf numFmtId="0" fontId="55" fillId="0" borderId="28" xfId="0" applyFont="1" applyBorder="1" applyAlignment="1" applyProtection="1">
      <alignment horizontal="center" vertical="center" wrapText="1"/>
      <protection hidden="1"/>
    </xf>
    <xf numFmtId="0" fontId="55" fillId="0" borderId="29" xfId="0" applyFont="1" applyBorder="1" applyAlignment="1" applyProtection="1">
      <alignment horizontal="center" vertical="center" wrapText="1"/>
      <protection hidden="1"/>
    </xf>
    <xf numFmtId="0" fontId="60" fillId="0" borderId="14" xfId="0" applyFont="1" applyFill="1" applyBorder="1" applyAlignment="1" applyProtection="1">
      <alignment horizontal="center" vertical="center"/>
      <protection hidden="1"/>
    </xf>
    <xf numFmtId="49" fontId="53" fillId="33" borderId="30" xfId="0" applyNumberFormat="1" applyFont="1" applyFill="1" applyBorder="1" applyAlignment="1">
      <alignment horizontal="center"/>
    </xf>
    <xf numFmtId="0" fontId="53" fillId="33" borderId="30" xfId="0" applyFont="1" applyFill="1" applyBorder="1" applyAlignment="1">
      <alignment/>
    </xf>
    <xf numFmtId="49" fontId="53" fillId="33" borderId="31" xfId="0" applyNumberFormat="1" applyFont="1" applyFill="1" applyBorder="1" applyAlignment="1">
      <alignment horizontal="center"/>
    </xf>
    <xf numFmtId="49" fontId="53" fillId="33" borderId="31" xfId="0" applyNumberFormat="1" applyFont="1" applyFill="1" applyBorder="1" applyAlignment="1">
      <alignment horizontal="center"/>
    </xf>
    <xf numFmtId="0" fontId="53" fillId="33" borderId="31" xfId="0" applyFont="1" applyFill="1" applyBorder="1" applyAlignment="1">
      <alignment horizontal="center"/>
    </xf>
    <xf numFmtId="0" fontId="53" fillId="33" borderId="22" xfId="0" applyFont="1" applyFill="1" applyBorder="1" applyAlignment="1">
      <alignment/>
    </xf>
    <xf numFmtId="0" fontId="53" fillId="33" borderId="23" xfId="0" applyFont="1" applyFill="1" applyBorder="1" applyAlignment="1">
      <alignment/>
    </xf>
    <xf numFmtId="164" fontId="4" fillId="33" borderId="19" xfId="0" applyNumberFormat="1" applyFont="1" applyFill="1" applyBorder="1" applyAlignment="1" applyProtection="1">
      <alignment horizontal="center"/>
      <protection hidden="1"/>
    </xf>
    <xf numFmtId="164" fontId="4" fillId="33" borderId="32" xfId="0" applyNumberFormat="1" applyFont="1" applyFill="1" applyBorder="1" applyAlignment="1" applyProtection="1">
      <alignment horizontal="center"/>
      <protection hidden="1"/>
    </xf>
    <xf numFmtId="0" fontId="27" fillId="0" borderId="33" xfId="0" applyFont="1" applyBorder="1" applyAlignment="1" applyProtection="1">
      <alignment/>
      <protection hidden="1"/>
    </xf>
    <xf numFmtId="0" fontId="35" fillId="0" borderId="15" xfId="0" applyFont="1" applyBorder="1" applyAlignment="1" applyProtection="1">
      <alignment/>
      <protection hidden="1"/>
    </xf>
    <xf numFmtId="0" fontId="27" fillId="0" borderId="15" xfId="0" applyFont="1" applyBorder="1" applyAlignment="1" applyProtection="1">
      <alignment/>
      <protection hidden="1"/>
    </xf>
    <xf numFmtId="0" fontId="27" fillId="0" borderId="34" xfId="0" applyFont="1" applyBorder="1" applyAlignment="1" applyProtection="1">
      <alignment/>
      <protection hidden="1"/>
    </xf>
    <xf numFmtId="0" fontId="53" fillId="33" borderId="13" xfId="0" applyFont="1" applyFill="1" applyBorder="1" applyAlignment="1">
      <alignment vertical="center"/>
    </xf>
    <xf numFmtId="0" fontId="4" fillId="33" borderId="35" xfId="0" applyFont="1" applyFill="1" applyBorder="1" applyAlignment="1" applyProtection="1">
      <alignment horizontal="center" vertical="center" wrapText="1"/>
      <protection hidden="1"/>
    </xf>
    <xf numFmtId="0" fontId="53" fillId="33" borderId="35" xfId="0" applyFont="1" applyFill="1" applyBorder="1" applyAlignment="1">
      <alignment vertical="center"/>
    </xf>
    <xf numFmtId="0" fontId="4" fillId="33" borderId="36" xfId="0" applyFont="1" applyFill="1" applyBorder="1" applyAlignment="1" applyProtection="1">
      <alignment horizontal="center" vertical="center" wrapText="1"/>
      <protection hidden="1"/>
    </xf>
    <xf numFmtId="0" fontId="53" fillId="0" borderId="13" xfId="0" applyFont="1" applyBorder="1" applyAlignment="1">
      <alignment horizontal="center"/>
    </xf>
    <xf numFmtId="0" fontId="60" fillId="0" borderId="14" xfId="0" applyFont="1" applyFill="1" applyBorder="1" applyAlignment="1" applyProtection="1">
      <alignment horizontal="center" vertical="center"/>
      <protection hidden="1"/>
    </xf>
    <xf numFmtId="0" fontId="53" fillId="33" borderId="13" xfId="0" applyFont="1" applyFill="1" applyBorder="1" applyAlignment="1">
      <alignment horizontal="left"/>
    </xf>
    <xf numFmtId="0" fontId="53" fillId="0" borderId="14" xfId="0" applyFont="1" applyBorder="1" applyAlignment="1" applyProtection="1">
      <alignment horizontal="center"/>
      <protection hidden="1"/>
    </xf>
    <xf numFmtId="0" fontId="53" fillId="0" borderId="14" xfId="0" applyFont="1" applyBorder="1" applyAlignment="1" applyProtection="1">
      <alignment/>
      <protection hidden="1"/>
    </xf>
    <xf numFmtId="0" fontId="53" fillId="0" borderId="14" xfId="0" applyFont="1" applyBorder="1" applyAlignment="1" applyProtection="1">
      <alignment horizontal="center" vertical="center"/>
      <protection hidden="1"/>
    </xf>
    <xf numFmtId="0" fontId="4" fillId="37" borderId="13" xfId="0" applyFont="1" applyFill="1" applyBorder="1" applyAlignment="1" applyProtection="1">
      <alignment horizontal="center" vertical="center" wrapText="1"/>
      <protection hidden="1"/>
    </xf>
    <xf numFmtId="164" fontId="4" fillId="37" borderId="17" xfId="0" applyNumberFormat="1" applyFont="1" applyFill="1" applyBorder="1" applyAlignment="1" applyProtection="1">
      <alignment horizontal="center"/>
      <protection hidden="1"/>
    </xf>
    <xf numFmtId="49" fontId="53" fillId="37" borderId="31" xfId="0" applyNumberFormat="1" applyFont="1" applyFill="1" applyBorder="1" applyAlignment="1">
      <alignment horizontal="center"/>
    </xf>
    <xf numFmtId="0" fontId="53" fillId="37" borderId="30" xfId="0" applyFont="1" applyFill="1" applyBorder="1" applyAlignment="1">
      <alignment/>
    </xf>
    <xf numFmtId="0" fontId="53" fillId="37" borderId="13" xfId="0" applyFont="1" applyFill="1" applyBorder="1" applyAlignment="1">
      <alignment vertical="center"/>
    </xf>
    <xf numFmtId="164" fontId="4" fillId="37" borderId="13" xfId="0" applyNumberFormat="1" applyFont="1" applyFill="1" applyBorder="1" applyAlignment="1" applyProtection="1">
      <alignment horizontal="center"/>
      <protection hidden="1"/>
    </xf>
    <xf numFmtId="49" fontId="53" fillId="37" borderId="30" xfId="0" applyNumberFormat="1" applyFont="1" applyFill="1" applyBorder="1" applyAlignment="1">
      <alignment horizontal="center"/>
    </xf>
    <xf numFmtId="11" fontId="53" fillId="39" borderId="13" xfId="0" applyNumberFormat="1" applyFont="1" applyFill="1" applyBorder="1" applyAlignment="1">
      <alignment horizontal="center"/>
    </xf>
    <xf numFmtId="0" fontId="53" fillId="39" borderId="13" xfId="0" applyFont="1" applyFill="1" applyBorder="1" applyAlignment="1">
      <alignment/>
    </xf>
    <xf numFmtId="0" fontId="53" fillId="37" borderId="20" xfId="0" applyFont="1" applyFill="1" applyBorder="1" applyAlignment="1">
      <alignment/>
    </xf>
    <xf numFmtId="0" fontId="53" fillId="37" borderId="21" xfId="0" applyFont="1" applyFill="1" applyBorder="1" applyAlignment="1">
      <alignment/>
    </xf>
    <xf numFmtId="0" fontId="4" fillId="37" borderId="36" xfId="0" applyFont="1" applyFill="1" applyBorder="1" applyAlignment="1" applyProtection="1">
      <alignment horizontal="center" vertical="center" wrapText="1"/>
      <protection hidden="1"/>
    </xf>
    <xf numFmtId="11" fontId="53" fillId="33" borderId="37" xfId="0" applyNumberFormat="1" applyFont="1" applyFill="1" applyBorder="1" applyAlignment="1">
      <alignment horizontal="center"/>
    </xf>
    <xf numFmtId="0" fontId="53" fillId="33" borderId="37" xfId="0" applyFont="1" applyFill="1" applyBorder="1" applyAlignment="1">
      <alignment horizontal="center"/>
    </xf>
    <xf numFmtId="0" fontId="53" fillId="33" borderId="37" xfId="0" applyFont="1" applyFill="1" applyBorder="1" applyAlignment="1">
      <alignment horizontal="center" vertical="center"/>
    </xf>
    <xf numFmtId="0" fontId="53" fillId="33" borderId="38" xfId="0" applyFont="1" applyFill="1" applyBorder="1" applyAlignment="1">
      <alignment horizontal="center" vertical="center"/>
    </xf>
    <xf numFmtId="0" fontId="53" fillId="33" borderId="39" xfId="0" applyFont="1" applyFill="1" applyBorder="1" applyAlignment="1">
      <alignment horizontal="center"/>
    </xf>
    <xf numFmtId="0" fontId="53" fillId="33" borderId="40" xfId="0" applyFont="1" applyFill="1" applyBorder="1" applyAlignment="1">
      <alignment/>
    </xf>
    <xf numFmtId="0" fontId="53" fillId="33" borderId="41" xfId="0" applyFont="1" applyFill="1" applyBorder="1" applyAlignment="1">
      <alignment vertical="center"/>
    </xf>
    <xf numFmtId="0" fontId="53" fillId="33" borderId="42" xfId="0" applyFont="1" applyFill="1" applyBorder="1" applyAlignment="1">
      <alignment vertical="center"/>
    </xf>
    <xf numFmtId="11" fontId="61" fillId="33" borderId="39" xfId="0" applyNumberFormat="1" applyFont="1" applyFill="1" applyBorder="1" applyAlignment="1">
      <alignment horizontal="center"/>
    </xf>
    <xf numFmtId="0" fontId="61" fillId="33" borderId="40" xfId="0" applyFont="1" applyFill="1" applyBorder="1" applyAlignment="1">
      <alignment/>
    </xf>
    <xf numFmtId="0" fontId="62" fillId="33" borderId="36" xfId="0" applyFont="1" applyFill="1" applyBorder="1" applyAlignment="1" applyProtection="1">
      <alignment horizontal="center" vertical="center" wrapText="1"/>
      <protection hidden="1"/>
    </xf>
    <xf numFmtId="0" fontId="61" fillId="33" borderId="41" xfId="0" applyFont="1" applyFill="1" applyBorder="1" applyAlignment="1">
      <alignment vertical="center"/>
    </xf>
    <xf numFmtId="0" fontId="61" fillId="33" borderId="42" xfId="0" applyFont="1" applyFill="1" applyBorder="1" applyAlignment="1">
      <alignment vertical="center"/>
    </xf>
    <xf numFmtId="11" fontId="3" fillId="33" borderId="37" xfId="0" applyNumberFormat="1" applyFont="1" applyFill="1" applyBorder="1" applyAlignment="1">
      <alignment horizontal="center"/>
    </xf>
    <xf numFmtId="0" fontId="3" fillId="33" borderId="13" xfId="0" applyFont="1" applyFill="1" applyBorder="1" applyAlignment="1">
      <alignment/>
    </xf>
    <xf numFmtId="0" fontId="60" fillId="0" borderId="33" xfId="0" applyFont="1" applyFill="1" applyBorder="1" applyAlignment="1" applyProtection="1">
      <alignment vertical="center"/>
      <protection hidden="1"/>
    </xf>
    <xf numFmtId="0" fontId="4" fillId="33" borderId="20" xfId="0" applyFont="1" applyFill="1" applyBorder="1" applyAlignment="1" applyProtection="1">
      <alignment horizontal="center" vertical="center" wrapText="1"/>
      <protection hidden="1"/>
    </xf>
    <xf numFmtId="0" fontId="4" fillId="33" borderId="21" xfId="0" applyFont="1" applyFill="1" applyBorder="1" applyAlignment="1" applyProtection="1">
      <alignment horizontal="center" vertical="center" wrapText="1"/>
      <protection hidden="1"/>
    </xf>
    <xf numFmtId="0" fontId="53" fillId="33" borderId="13" xfId="0" applyFont="1" applyFill="1" applyBorder="1" applyAlignment="1">
      <alignment/>
    </xf>
    <xf numFmtId="0" fontId="53" fillId="37" borderId="20" xfId="0" applyFont="1" applyFill="1" applyBorder="1" applyAlignment="1">
      <alignment vertical="center"/>
    </xf>
    <xf numFmtId="0" fontId="53" fillId="37" borderId="42" xfId="0" applyFont="1" applyFill="1" applyBorder="1" applyAlignment="1">
      <alignment vertical="center"/>
    </xf>
    <xf numFmtId="11" fontId="53" fillId="33" borderId="39" xfId="0" applyNumberFormat="1" applyFont="1" applyFill="1" applyBorder="1" applyAlignment="1">
      <alignment horizontal="center"/>
    </xf>
    <xf numFmtId="0" fontId="59" fillId="33" borderId="36" xfId="0" applyFont="1" applyFill="1" applyBorder="1" applyAlignment="1" applyProtection="1">
      <alignment horizontal="center" vertical="center" wrapText="1"/>
      <protection hidden="1"/>
    </xf>
    <xf numFmtId="164" fontId="59" fillId="33" borderId="13" xfId="0" applyNumberFormat="1" applyFont="1" applyFill="1" applyBorder="1" applyAlignment="1" applyProtection="1">
      <alignment horizontal="center"/>
      <protection hidden="1"/>
    </xf>
    <xf numFmtId="164" fontId="59" fillId="33" borderId="17" xfId="0" applyNumberFormat="1" applyFont="1" applyFill="1" applyBorder="1" applyAlignment="1" applyProtection="1">
      <alignment horizontal="center"/>
      <protection hidden="1"/>
    </xf>
    <xf numFmtId="0" fontId="53" fillId="33" borderId="43" xfId="0" applyFont="1" applyFill="1" applyBorder="1" applyAlignment="1">
      <alignment horizontal="center"/>
    </xf>
    <xf numFmtId="0" fontId="53" fillId="33" borderId="44" xfId="0" applyFont="1" applyFill="1" applyBorder="1" applyAlignment="1">
      <alignment/>
    </xf>
    <xf numFmtId="11" fontId="53" fillId="33" borderId="30" xfId="0" applyNumberFormat="1" applyFont="1" applyFill="1" applyBorder="1" applyAlignment="1">
      <alignment horizontal="center"/>
    </xf>
    <xf numFmtId="0" fontId="53" fillId="37" borderId="45" xfId="0" applyFont="1" applyFill="1" applyBorder="1" applyAlignment="1">
      <alignment horizontal="left"/>
    </xf>
    <xf numFmtId="0" fontId="53" fillId="37" borderId="46" xfId="0" applyFont="1" applyFill="1" applyBorder="1" applyAlignment="1">
      <alignment horizontal="left"/>
    </xf>
    <xf numFmtId="11" fontId="3" fillId="33" borderId="39" xfId="0" applyNumberFormat="1" applyFont="1" applyFill="1" applyBorder="1" applyAlignment="1">
      <alignment horizontal="center"/>
    </xf>
    <xf numFmtId="0" fontId="3" fillId="33" borderId="40" xfId="0" applyFont="1" applyFill="1" applyBorder="1" applyAlignment="1">
      <alignment/>
    </xf>
    <xf numFmtId="0" fontId="3" fillId="33" borderId="41" xfId="0" applyFont="1" applyFill="1" applyBorder="1" applyAlignment="1">
      <alignment vertical="center"/>
    </xf>
    <xf numFmtId="0" fontId="3" fillId="33" borderId="42" xfId="0" applyFont="1" applyFill="1" applyBorder="1" applyAlignment="1">
      <alignment vertical="center"/>
    </xf>
    <xf numFmtId="11" fontId="3" fillId="37" borderId="39" xfId="0" applyNumberFormat="1" applyFont="1" applyFill="1" applyBorder="1" applyAlignment="1">
      <alignment horizontal="center"/>
    </xf>
    <xf numFmtId="0" fontId="3" fillId="37" borderId="40" xfId="0" applyFont="1" applyFill="1" applyBorder="1" applyAlignment="1">
      <alignment/>
    </xf>
    <xf numFmtId="0" fontId="3" fillId="37" borderId="41" xfId="0" applyFont="1" applyFill="1" applyBorder="1" applyAlignment="1">
      <alignment vertical="center"/>
    </xf>
    <xf numFmtId="0" fontId="3" fillId="37" borderId="42" xfId="0" applyFont="1" applyFill="1" applyBorder="1" applyAlignment="1">
      <alignment vertical="center"/>
    </xf>
    <xf numFmtId="0" fontId="53" fillId="33" borderId="13" xfId="0" applyFont="1" applyFill="1" applyBorder="1" applyAlignment="1" applyProtection="1">
      <alignment horizontal="center"/>
      <protection hidden="1"/>
    </xf>
    <xf numFmtId="49" fontId="3" fillId="0" borderId="37" xfId="0" applyNumberFormat="1" applyFont="1" applyBorder="1" applyAlignment="1">
      <alignment horizontal="center"/>
    </xf>
    <xf numFmtId="0" fontId="3" fillId="0" borderId="13" xfId="0" applyFont="1" applyBorder="1" applyAlignment="1">
      <alignment/>
    </xf>
    <xf numFmtId="0" fontId="53" fillId="37" borderId="13" xfId="0" applyFont="1" applyFill="1" applyBorder="1" applyAlignment="1">
      <alignment horizontal="left"/>
    </xf>
    <xf numFmtId="0" fontId="59" fillId="37" borderId="13" xfId="0" applyFont="1" applyFill="1" applyBorder="1" applyAlignment="1" applyProtection="1">
      <alignment horizontal="center" vertical="center" wrapText="1"/>
      <protection hidden="1"/>
    </xf>
    <xf numFmtId="164" fontId="59" fillId="37" borderId="13" xfId="0" applyNumberFormat="1" applyFont="1" applyFill="1" applyBorder="1" applyAlignment="1" applyProtection="1">
      <alignment horizontal="center"/>
      <protection hidden="1"/>
    </xf>
    <xf numFmtId="164" fontId="59" fillId="37" borderId="17" xfId="0" applyNumberFormat="1" applyFont="1" applyFill="1" applyBorder="1" applyAlignment="1" applyProtection="1">
      <alignment horizontal="center"/>
      <protection hidden="1"/>
    </xf>
    <xf numFmtId="11" fontId="53" fillId="37" borderId="13" xfId="0" applyNumberFormat="1" applyFont="1" applyFill="1" applyBorder="1" applyAlignment="1">
      <alignment horizontal="center" vertical="center"/>
    </xf>
    <xf numFmtId="0" fontId="58" fillId="37" borderId="13" xfId="0" applyFont="1" applyFill="1" applyBorder="1" applyAlignment="1" applyProtection="1">
      <alignment horizontal="center"/>
      <protection hidden="1"/>
    </xf>
    <xf numFmtId="11" fontId="3" fillId="37" borderId="13" xfId="0" applyNumberFormat="1" applyFont="1" applyFill="1" applyBorder="1" applyAlignment="1">
      <alignment horizontal="center"/>
    </xf>
    <xf numFmtId="11" fontId="3" fillId="37" borderId="13" xfId="0" applyNumberFormat="1" applyFont="1" applyFill="1" applyBorder="1" applyAlignment="1">
      <alignment/>
    </xf>
    <xf numFmtId="0" fontId="5" fillId="37" borderId="13" xfId="0" applyFont="1" applyFill="1" applyBorder="1" applyAlignment="1" applyProtection="1">
      <alignment horizontal="center"/>
      <protection hidden="1"/>
    </xf>
    <xf numFmtId="11" fontId="3" fillId="37" borderId="37" xfId="0" applyNumberFormat="1" applyFont="1" applyFill="1" applyBorder="1" applyAlignment="1">
      <alignment horizontal="center"/>
    </xf>
    <xf numFmtId="0" fontId="3" fillId="37" borderId="13" xfId="0" applyFont="1" applyFill="1" applyBorder="1" applyAlignment="1">
      <alignment/>
    </xf>
    <xf numFmtId="0" fontId="60" fillId="0" borderId="0" xfId="0" applyFont="1" applyFill="1" applyBorder="1" applyAlignment="1" applyProtection="1">
      <alignment horizontal="center" vertical="center"/>
      <protection hidden="1"/>
    </xf>
    <xf numFmtId="0" fontId="60" fillId="0" borderId="15" xfId="0" applyFont="1" applyFill="1" applyBorder="1" applyAlignment="1" applyProtection="1">
      <alignment horizontal="center" vertical="center"/>
      <protection hidden="1"/>
    </xf>
    <xf numFmtId="0" fontId="57" fillId="25" borderId="0" xfId="0" applyFont="1" applyFill="1" applyBorder="1" applyAlignment="1" applyProtection="1">
      <alignment horizontal="left"/>
      <protection locked="0"/>
    </xf>
    <xf numFmtId="0" fontId="57" fillId="33" borderId="0" xfId="0" applyFont="1" applyFill="1" applyBorder="1" applyAlignment="1" applyProtection="1">
      <alignment vertical="center"/>
      <protection locked="0"/>
    </xf>
    <xf numFmtId="0" fontId="57" fillId="33" borderId="15" xfId="0" applyFont="1" applyFill="1" applyBorder="1" applyAlignment="1" applyProtection="1">
      <alignment vertical="center"/>
      <protection locked="0"/>
    </xf>
    <xf numFmtId="0" fontId="63" fillId="0" borderId="16" xfId="0" applyFont="1" applyBorder="1" applyAlignment="1">
      <alignment horizontal="left" vertical="top" wrapText="1"/>
    </xf>
    <xf numFmtId="0" fontId="63" fillId="0" borderId="0" xfId="0" applyFont="1" applyBorder="1" applyAlignment="1">
      <alignment horizontal="left" vertical="top" wrapText="1"/>
    </xf>
    <xf numFmtId="0" fontId="63" fillId="0" borderId="15" xfId="0" applyFont="1" applyBorder="1" applyAlignment="1">
      <alignment horizontal="left" vertical="top" wrapText="1"/>
    </xf>
    <xf numFmtId="0" fontId="63" fillId="0" borderId="47" xfId="0" applyFont="1" applyBorder="1" applyAlignment="1">
      <alignment horizontal="left" vertical="center" wrapText="1"/>
    </xf>
    <xf numFmtId="0" fontId="63" fillId="0" borderId="48" xfId="0" applyFont="1" applyBorder="1" applyAlignment="1">
      <alignment horizontal="left" vertical="center" wrapText="1"/>
    </xf>
    <xf numFmtId="0" fontId="63" fillId="0" borderId="34" xfId="0" applyFont="1" applyBorder="1" applyAlignment="1">
      <alignment horizontal="left" vertical="center" wrapText="1"/>
    </xf>
    <xf numFmtId="0" fontId="60" fillId="0" borderId="49" xfId="0" applyFont="1" applyFill="1" applyBorder="1" applyAlignment="1" applyProtection="1">
      <alignment horizontal="center" vertical="center"/>
      <protection hidden="1"/>
    </xf>
    <xf numFmtId="0" fontId="60" fillId="0" borderId="14" xfId="0" applyFont="1" applyFill="1" applyBorder="1" applyAlignment="1" applyProtection="1">
      <alignment horizontal="center" vertical="center"/>
      <protection hidden="1"/>
    </xf>
    <xf numFmtId="0" fontId="0" fillId="0" borderId="14" xfId="0" applyBorder="1" applyAlignment="1">
      <alignment/>
    </xf>
    <xf numFmtId="0" fontId="0" fillId="0" borderId="33" xfId="0" applyBorder="1" applyAlignment="1">
      <alignment/>
    </xf>
    <xf numFmtId="0" fontId="57" fillId="25" borderId="16" xfId="0" applyFont="1" applyFill="1" applyBorder="1" applyAlignment="1" applyProtection="1">
      <alignment horizontal="center" vertical="center"/>
      <protection locked="0"/>
    </xf>
    <xf numFmtId="0" fontId="57" fillId="25" borderId="0" xfId="0" applyFont="1" applyFill="1" applyBorder="1" applyAlignment="1" applyProtection="1">
      <alignment horizontal="center" vertical="center"/>
      <protection locked="0"/>
    </xf>
    <xf numFmtId="0" fontId="57" fillId="25" borderId="0" xfId="0" applyFont="1" applyFill="1" applyBorder="1" applyAlignment="1" applyProtection="1">
      <alignment horizontal="center"/>
      <protection locked="0"/>
    </xf>
    <xf numFmtId="14" fontId="60" fillId="0" borderId="16" xfId="0" applyNumberFormat="1" applyFont="1" applyFill="1" applyBorder="1" applyAlignment="1" applyProtection="1">
      <alignment horizontal="center" vertical="center"/>
      <protection locked="0"/>
    </xf>
    <xf numFmtId="14" fontId="60" fillId="0" borderId="0" xfId="0" applyNumberFormat="1" applyFont="1" applyFill="1" applyBorder="1" applyAlignment="1" applyProtection="1">
      <alignment horizontal="center" vertical="center"/>
      <protection locked="0"/>
    </xf>
    <xf numFmtId="14" fontId="60" fillId="0" borderId="15" xfId="0" applyNumberFormat="1" applyFont="1" applyFill="1" applyBorder="1" applyAlignment="1" applyProtection="1">
      <alignment horizontal="center" vertical="center"/>
      <protection locked="0"/>
    </xf>
    <xf numFmtId="0" fontId="60" fillId="0" borderId="16"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55" fillId="0" borderId="28" xfId="0" applyFont="1" applyBorder="1" applyAlignment="1" applyProtection="1">
      <alignment horizontal="center" vertical="center" wrapText="1"/>
      <protection hidden="1"/>
    </xf>
    <xf numFmtId="0" fontId="55" fillId="0" borderId="50" xfId="0" applyFont="1" applyBorder="1" applyAlignment="1" applyProtection="1">
      <alignment horizontal="center" vertical="center" wrapText="1"/>
      <protection hidden="1"/>
    </xf>
    <xf numFmtId="0" fontId="60" fillId="0" borderId="49" xfId="0" applyFont="1" applyBorder="1" applyAlignment="1" applyProtection="1">
      <alignment horizontal="center" vertical="center"/>
      <protection hidden="1"/>
    </xf>
    <xf numFmtId="0" fontId="60" fillId="0" borderId="14" xfId="0" applyFont="1" applyBorder="1" applyAlignment="1" applyProtection="1">
      <alignment horizontal="center" vertical="center"/>
      <protection hidden="1"/>
    </xf>
    <xf numFmtId="0" fontId="60" fillId="0" borderId="33" xfId="0" applyFont="1" applyBorder="1" applyAlignment="1" applyProtection="1">
      <alignment horizontal="center" vertical="center"/>
      <protection hidden="1"/>
    </xf>
    <xf numFmtId="0" fontId="60" fillId="0" borderId="16" xfId="0" applyFont="1" applyFill="1" applyBorder="1" applyAlignment="1" applyProtection="1">
      <alignment horizontal="center" vertical="center"/>
      <protection hidden="1"/>
    </xf>
    <xf numFmtId="0" fontId="53" fillId="33" borderId="13" xfId="0" applyFont="1" applyFill="1" applyBorder="1" applyAlignment="1">
      <alignment horizontal="left"/>
    </xf>
    <xf numFmtId="0" fontId="53" fillId="33" borderId="45" xfId="0" applyFont="1" applyFill="1" applyBorder="1" applyAlignment="1">
      <alignment horizontal="left"/>
    </xf>
    <xf numFmtId="0" fontId="53" fillId="33" borderId="46" xfId="0" applyFont="1" applyFill="1" applyBorder="1" applyAlignment="1">
      <alignment horizontal="left"/>
    </xf>
    <xf numFmtId="0" fontId="53" fillId="33" borderId="51" xfId="0" applyFont="1" applyFill="1" applyBorder="1" applyAlignment="1">
      <alignment horizontal="left"/>
    </xf>
    <xf numFmtId="0" fontId="53" fillId="33" borderId="52" xfId="0" applyFont="1" applyFill="1" applyBorder="1" applyAlignment="1">
      <alignment horizontal="left"/>
    </xf>
    <xf numFmtId="0" fontId="60" fillId="0" borderId="33" xfId="0" applyFont="1" applyFill="1" applyBorder="1" applyAlignment="1" applyProtection="1">
      <alignment horizontal="center" vertical="center"/>
      <protection hidden="1"/>
    </xf>
    <xf numFmtId="0" fontId="53" fillId="37" borderId="45" xfId="0" applyFont="1" applyFill="1" applyBorder="1" applyAlignment="1">
      <alignment horizontal="left"/>
    </xf>
    <xf numFmtId="0" fontId="53" fillId="37" borderId="46" xfId="0" applyFont="1" applyFill="1" applyBorder="1" applyAlignment="1">
      <alignment horizontal="left"/>
    </xf>
    <xf numFmtId="0" fontId="55" fillId="0" borderId="29" xfId="0" applyFont="1" applyBorder="1" applyAlignment="1" applyProtection="1">
      <alignment horizontal="center" vertical="center" wrapText="1"/>
      <protection hidden="1"/>
    </xf>
    <xf numFmtId="0" fontId="53" fillId="33" borderId="53" xfId="0" applyFont="1" applyFill="1" applyBorder="1" applyAlignment="1">
      <alignment horizontal="left"/>
    </xf>
    <xf numFmtId="0" fontId="53" fillId="33" borderId="54" xfId="0" applyFont="1" applyFill="1" applyBorder="1" applyAlignment="1">
      <alignment horizontal="left"/>
    </xf>
    <xf numFmtId="0" fontId="53" fillId="37" borderId="13" xfId="0" applyFont="1" applyFill="1" applyBorder="1" applyAlignment="1">
      <alignment horizontal="left"/>
    </xf>
    <xf numFmtId="0" fontId="57" fillId="25" borderId="15" xfId="0" applyFont="1" applyFill="1" applyBorder="1" applyAlignment="1" applyProtection="1">
      <alignment horizontal="center"/>
      <protection locked="0"/>
    </xf>
    <xf numFmtId="0" fontId="63" fillId="0" borderId="16" xfId="0" applyFont="1" applyBorder="1" applyAlignment="1">
      <alignment horizontal="left" vertical="center" wrapText="1"/>
    </xf>
    <xf numFmtId="0" fontId="63" fillId="0" borderId="0" xfId="0" applyFont="1" applyBorder="1" applyAlignment="1">
      <alignment horizontal="left" vertical="center" wrapText="1"/>
    </xf>
    <xf numFmtId="0" fontId="63" fillId="0" borderId="15" xfId="0" applyFont="1" applyBorder="1" applyAlignment="1">
      <alignment horizontal="left" vertical="center" wrapText="1"/>
    </xf>
    <xf numFmtId="0" fontId="60" fillId="0" borderId="0" xfId="0" applyFont="1" applyFill="1" applyBorder="1" applyAlignment="1" applyProtection="1">
      <alignment horizontal="left" vertical="center"/>
      <protection hidden="1"/>
    </xf>
    <xf numFmtId="0" fontId="58" fillId="33" borderId="20" xfId="0" applyFont="1" applyFill="1" applyBorder="1" applyAlignment="1">
      <alignment horizontal="left" vertical="center"/>
    </xf>
    <xf numFmtId="0" fontId="58" fillId="33" borderId="21" xfId="0" applyFont="1" applyFill="1" applyBorder="1" applyAlignment="1">
      <alignment horizontal="left" vertical="center"/>
    </xf>
    <xf numFmtId="0" fontId="53" fillId="37" borderId="51" xfId="0" applyFont="1" applyFill="1" applyBorder="1" applyAlignment="1">
      <alignment horizontal="left"/>
    </xf>
    <xf numFmtId="0" fontId="53" fillId="37" borderId="52" xfId="0" applyFont="1" applyFill="1" applyBorder="1" applyAlignment="1">
      <alignment horizontal="left"/>
    </xf>
    <xf numFmtId="0" fontId="60" fillId="0" borderId="26" xfId="0" applyFont="1" applyFill="1" applyBorder="1" applyAlignment="1" applyProtection="1">
      <alignment horizontal="left" vertical="center"/>
      <protection hidden="1"/>
    </xf>
    <xf numFmtId="0" fontId="63" fillId="0" borderId="27" xfId="0" applyFont="1" applyBorder="1" applyAlignment="1">
      <alignment horizontal="left" vertical="center" wrapText="1"/>
    </xf>
    <xf numFmtId="0" fontId="63" fillId="0" borderId="55" xfId="0" applyFont="1" applyBorder="1" applyAlignment="1">
      <alignment horizontal="left" vertical="center" wrapText="1"/>
    </xf>
    <xf numFmtId="0" fontId="60" fillId="0" borderId="56" xfId="0" applyFont="1" applyFill="1" applyBorder="1" applyAlignment="1" applyProtection="1">
      <alignment horizontal="center" vertical="center"/>
      <protection hidden="1"/>
    </xf>
    <xf numFmtId="0" fontId="57" fillId="25" borderId="27" xfId="0" applyFont="1" applyFill="1" applyBorder="1" applyAlignment="1" applyProtection="1">
      <alignment horizontal="center" vertical="center"/>
      <protection locked="0"/>
    </xf>
    <xf numFmtId="0" fontId="3" fillId="37" borderId="51" xfId="0" applyFont="1" applyFill="1" applyBorder="1" applyAlignment="1">
      <alignment horizontal="left"/>
    </xf>
    <xf numFmtId="0" fontId="3" fillId="37" borderId="52" xfId="0" applyFont="1" applyFill="1" applyBorder="1" applyAlignment="1">
      <alignment horizontal="left"/>
    </xf>
    <xf numFmtId="0" fontId="53" fillId="33" borderId="20" xfId="0" applyFont="1" applyFill="1" applyBorder="1" applyAlignment="1">
      <alignment horizontal="left"/>
    </xf>
    <xf numFmtId="0" fontId="53" fillId="33" borderId="21" xfId="0" applyFont="1" applyFill="1" applyBorder="1" applyAlignment="1">
      <alignment horizontal="left"/>
    </xf>
    <xf numFmtId="0" fontId="58" fillId="33" borderId="22" xfId="0" applyFont="1" applyFill="1" applyBorder="1" applyAlignment="1">
      <alignment horizontal="left" vertical="center"/>
    </xf>
    <xf numFmtId="0" fontId="58" fillId="33" borderId="23" xfId="0" applyFont="1" applyFill="1" applyBorder="1" applyAlignment="1">
      <alignment horizontal="left" vertical="center"/>
    </xf>
    <xf numFmtId="0" fontId="3" fillId="0" borderId="20" xfId="0" applyFont="1" applyBorder="1" applyAlignment="1">
      <alignment horizontal="left"/>
    </xf>
    <xf numFmtId="0" fontId="3" fillId="0" borderId="21" xfId="0" applyFont="1" applyBorder="1" applyAlignment="1">
      <alignment horizontal="left"/>
    </xf>
    <xf numFmtId="11" fontId="53" fillId="37" borderId="13" xfId="0" applyNumberFormat="1" applyFont="1" applyFill="1" applyBorder="1" applyAlignment="1">
      <alignment horizontal="center"/>
    </xf>
    <xf numFmtId="0" fontId="53" fillId="37" borderId="13" xfId="0" applyFont="1" applyFill="1" applyBorder="1" applyAlignment="1">
      <alignment/>
    </xf>
    <xf numFmtId="0" fontId="4" fillId="37" borderId="42" xfId="0" applyFont="1" applyFill="1" applyBorder="1" applyAlignment="1" applyProtection="1">
      <alignment horizontal="center" vertical="center" wrapText="1"/>
      <protection hidden="1"/>
    </xf>
    <xf numFmtId="0" fontId="53" fillId="37" borderId="41" xfId="0" applyFont="1" applyFill="1" applyBorder="1" applyAlignment="1">
      <alignmen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268075" y="257175"/>
          <a:ext cx="2657475" cy="1304925"/>
        </a:xfrm>
        <a:prstGeom prst="rect">
          <a:avLst/>
        </a:prstGeom>
        <a:noFill/>
        <a:ln w="9525" cmpd="sng">
          <a:noFill/>
        </a:ln>
      </xdr:spPr>
    </xdr:pic>
    <xdr:clientData/>
  </xdr:twoCellAnchor>
  <xdr:twoCellAnchor>
    <xdr:from>
      <xdr:col>0</xdr:col>
      <xdr:colOff>200025</xdr:colOff>
      <xdr:row>1</xdr:row>
      <xdr:rowOff>47625</xdr:rowOff>
    </xdr:from>
    <xdr:to>
      <xdr:col>0</xdr:col>
      <xdr:colOff>1371600</xdr:colOff>
      <xdr:row>7</xdr:row>
      <xdr:rowOff>152400</xdr:rowOff>
    </xdr:to>
    <xdr:pic>
      <xdr:nvPicPr>
        <xdr:cNvPr id="2" name="Resim 27" descr="Açıklama: dikeylogo"/>
        <xdr:cNvPicPr preferRelativeResize="1">
          <a:picLocks noChangeAspect="1"/>
        </xdr:cNvPicPr>
      </xdr:nvPicPr>
      <xdr:blipFill>
        <a:blip r:embed="rId1"/>
        <a:stretch>
          <a:fillRect/>
        </a:stretch>
      </xdr:blipFill>
      <xdr:spPr>
        <a:xfrm>
          <a:off x="200025" y="247650"/>
          <a:ext cx="11715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268075" y="257175"/>
          <a:ext cx="2657475" cy="1304925"/>
        </a:xfrm>
        <a:prstGeom prst="rect">
          <a:avLst/>
        </a:prstGeom>
        <a:noFill/>
        <a:ln w="9525" cmpd="sng">
          <a:noFill/>
        </a:ln>
      </xdr:spPr>
    </xdr:pic>
    <xdr:clientData/>
  </xdr:twoCellAnchor>
  <xdr:twoCellAnchor>
    <xdr:from>
      <xdr:col>0</xdr:col>
      <xdr:colOff>209550</xdr:colOff>
      <xdr:row>1</xdr:row>
      <xdr:rowOff>57150</xdr:rowOff>
    </xdr:from>
    <xdr:to>
      <xdr:col>0</xdr:col>
      <xdr:colOff>1371600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1620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268075" y="257175"/>
          <a:ext cx="2657475" cy="1304925"/>
        </a:xfrm>
        <a:prstGeom prst="rect">
          <a:avLst/>
        </a:prstGeom>
        <a:noFill/>
        <a:ln w="9525" cmpd="sng">
          <a:noFill/>
        </a:ln>
      </xdr:spPr>
    </xdr:pic>
    <xdr:clientData/>
  </xdr:twoCellAnchor>
  <xdr:twoCellAnchor>
    <xdr:from>
      <xdr:col>0</xdr:col>
      <xdr:colOff>209550</xdr:colOff>
      <xdr:row>1</xdr:row>
      <xdr:rowOff>57150</xdr:rowOff>
    </xdr:from>
    <xdr:to>
      <xdr:col>0</xdr:col>
      <xdr:colOff>1371600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1620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268075" y="257175"/>
          <a:ext cx="2657475" cy="1304925"/>
        </a:xfrm>
        <a:prstGeom prst="rect">
          <a:avLst/>
        </a:prstGeom>
        <a:noFill/>
        <a:ln w="9525" cmpd="sng">
          <a:noFill/>
        </a:ln>
      </xdr:spPr>
    </xdr:pic>
    <xdr:clientData/>
  </xdr:twoCellAnchor>
  <xdr:twoCellAnchor>
    <xdr:from>
      <xdr:col>0</xdr:col>
      <xdr:colOff>209550</xdr:colOff>
      <xdr:row>1</xdr:row>
      <xdr:rowOff>57150</xdr:rowOff>
    </xdr:from>
    <xdr:to>
      <xdr:col>0</xdr:col>
      <xdr:colOff>1371600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1620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268075" y="257175"/>
          <a:ext cx="2657475" cy="1304925"/>
        </a:xfrm>
        <a:prstGeom prst="rect">
          <a:avLst/>
        </a:prstGeom>
        <a:noFill/>
        <a:ln w="9525" cmpd="sng">
          <a:noFill/>
        </a:ln>
      </xdr:spPr>
    </xdr:pic>
    <xdr:clientData/>
  </xdr:twoCellAnchor>
  <xdr:twoCellAnchor>
    <xdr:from>
      <xdr:col>0</xdr:col>
      <xdr:colOff>209550</xdr:colOff>
      <xdr:row>1</xdr:row>
      <xdr:rowOff>57150</xdr:rowOff>
    </xdr:from>
    <xdr:to>
      <xdr:col>0</xdr:col>
      <xdr:colOff>1371600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1620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11268075" y="257175"/>
          <a:ext cx="2657475" cy="1304925"/>
        </a:xfrm>
        <a:prstGeom prst="rect">
          <a:avLst/>
        </a:prstGeom>
        <a:noFill/>
        <a:ln w="9525" cmpd="sng">
          <a:noFill/>
        </a:ln>
      </xdr:spPr>
    </xdr:pic>
    <xdr:clientData/>
  </xdr:twoCellAnchor>
  <xdr:twoCellAnchor>
    <xdr:from>
      <xdr:col>0</xdr:col>
      <xdr:colOff>209550</xdr:colOff>
      <xdr:row>1</xdr:row>
      <xdr:rowOff>57150</xdr:rowOff>
    </xdr:from>
    <xdr:to>
      <xdr:col>0</xdr:col>
      <xdr:colOff>1371600</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11620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1</xdr:col>
      <xdr:colOff>57150</xdr:colOff>
      <xdr:row>6</xdr:row>
      <xdr:rowOff>0</xdr:rowOff>
    </xdr:to>
    <xdr:pic>
      <xdr:nvPicPr>
        <xdr:cNvPr id="1" name="Resim 27" descr="Açıklama: dikeylogo"/>
        <xdr:cNvPicPr preferRelativeResize="1">
          <a:picLocks noChangeAspect="1"/>
        </xdr:cNvPicPr>
      </xdr:nvPicPr>
      <xdr:blipFill>
        <a:blip r:embed="rId1"/>
        <a:stretch>
          <a:fillRect/>
        </a:stretch>
      </xdr:blipFill>
      <xdr:spPr>
        <a:xfrm>
          <a:off x="266700" y="0"/>
          <a:ext cx="1228725" cy="1200150"/>
        </a:xfrm>
        <a:prstGeom prst="rect">
          <a:avLst/>
        </a:prstGeom>
        <a:noFill/>
        <a:ln w="9525" cmpd="sng">
          <a:noFill/>
        </a:ln>
      </xdr:spPr>
    </xdr:pic>
    <xdr:clientData/>
  </xdr:twoCellAnchor>
  <xdr:twoCellAnchor>
    <xdr:from>
      <xdr:col>8</xdr:col>
      <xdr:colOff>857250</xdr:colOff>
      <xdr:row>0</xdr:row>
      <xdr:rowOff>142875</xdr:rowOff>
    </xdr:from>
    <xdr:to>
      <xdr:col>9</xdr:col>
      <xdr:colOff>571500</xdr:colOff>
      <xdr:row>6</xdr:row>
      <xdr:rowOff>19050</xdr:rowOff>
    </xdr:to>
    <xdr:pic>
      <xdr:nvPicPr>
        <xdr:cNvPr id="2" name="Resim 27" descr="Açıklama: dikeylogo"/>
        <xdr:cNvPicPr preferRelativeResize="1">
          <a:picLocks noChangeAspect="1"/>
        </xdr:cNvPicPr>
      </xdr:nvPicPr>
      <xdr:blipFill>
        <a:blip r:embed="rId1"/>
        <a:stretch>
          <a:fillRect/>
        </a:stretch>
      </xdr:blipFill>
      <xdr:spPr>
        <a:xfrm>
          <a:off x="11363325" y="142875"/>
          <a:ext cx="266700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57150</xdr:rowOff>
    </xdr:from>
    <xdr:to>
      <xdr:col>1</xdr:col>
      <xdr:colOff>0</xdr:colOff>
      <xdr:row>8</xdr:row>
      <xdr:rowOff>28575</xdr:rowOff>
    </xdr:to>
    <xdr:pic>
      <xdr:nvPicPr>
        <xdr:cNvPr id="1" name="Resim 27" descr="Açıklama: dikeylogo"/>
        <xdr:cNvPicPr preferRelativeResize="1">
          <a:picLocks noChangeAspect="1"/>
        </xdr:cNvPicPr>
      </xdr:nvPicPr>
      <xdr:blipFill>
        <a:blip r:embed="rId1"/>
        <a:stretch>
          <a:fillRect/>
        </a:stretch>
      </xdr:blipFill>
      <xdr:spPr>
        <a:xfrm>
          <a:off x="209550" y="257175"/>
          <a:ext cx="1171575" cy="1371600"/>
        </a:xfrm>
        <a:prstGeom prst="rect">
          <a:avLst/>
        </a:prstGeom>
        <a:noFill/>
        <a:ln w="9525" cmpd="sng">
          <a:noFill/>
        </a:ln>
      </xdr:spPr>
    </xdr:pic>
    <xdr:clientData/>
  </xdr:twoCellAnchor>
  <xdr:twoCellAnchor>
    <xdr:from>
      <xdr:col>8</xdr:col>
      <xdr:colOff>952500</xdr:colOff>
      <xdr:row>1</xdr:row>
      <xdr:rowOff>47625</xdr:rowOff>
    </xdr:from>
    <xdr:to>
      <xdr:col>9</xdr:col>
      <xdr:colOff>666750</xdr:colOff>
      <xdr:row>7</xdr:row>
      <xdr:rowOff>152400</xdr:rowOff>
    </xdr:to>
    <xdr:pic>
      <xdr:nvPicPr>
        <xdr:cNvPr id="2" name="Resim 27" descr="Açıklama: dikeylogo"/>
        <xdr:cNvPicPr preferRelativeResize="1">
          <a:picLocks noChangeAspect="1"/>
        </xdr:cNvPicPr>
      </xdr:nvPicPr>
      <xdr:blipFill>
        <a:blip r:embed="rId1"/>
        <a:stretch>
          <a:fillRect/>
        </a:stretch>
      </xdr:blipFill>
      <xdr:spPr>
        <a:xfrm>
          <a:off x="11096625" y="247650"/>
          <a:ext cx="25717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180975</xdr:rowOff>
    </xdr:from>
    <xdr:to>
      <xdr:col>1</xdr:col>
      <xdr:colOff>66675</xdr:colOff>
      <xdr:row>6</xdr:row>
      <xdr:rowOff>19050</xdr:rowOff>
    </xdr:to>
    <xdr:pic>
      <xdr:nvPicPr>
        <xdr:cNvPr id="1" name="Resim 27" descr="Açıklama: dikeylogo"/>
        <xdr:cNvPicPr preferRelativeResize="1">
          <a:picLocks noChangeAspect="1"/>
        </xdr:cNvPicPr>
      </xdr:nvPicPr>
      <xdr:blipFill>
        <a:blip r:embed="rId1"/>
        <a:stretch>
          <a:fillRect/>
        </a:stretch>
      </xdr:blipFill>
      <xdr:spPr>
        <a:xfrm>
          <a:off x="285750" y="180975"/>
          <a:ext cx="1485900" cy="1038225"/>
        </a:xfrm>
        <a:prstGeom prst="rect">
          <a:avLst/>
        </a:prstGeom>
        <a:noFill/>
        <a:ln w="9525" cmpd="sng">
          <a:noFill/>
        </a:ln>
      </xdr:spPr>
    </xdr:pic>
    <xdr:clientData/>
  </xdr:twoCellAnchor>
  <xdr:twoCellAnchor>
    <xdr:from>
      <xdr:col>8</xdr:col>
      <xdr:colOff>990600</xdr:colOff>
      <xdr:row>0</xdr:row>
      <xdr:rowOff>66675</xdr:rowOff>
    </xdr:from>
    <xdr:to>
      <xdr:col>9</xdr:col>
      <xdr:colOff>704850</xdr:colOff>
      <xdr:row>5</xdr:row>
      <xdr:rowOff>180975</xdr:rowOff>
    </xdr:to>
    <xdr:pic>
      <xdr:nvPicPr>
        <xdr:cNvPr id="2" name="Resim 27" descr="Açıklama: dikeylogo"/>
        <xdr:cNvPicPr preferRelativeResize="1">
          <a:picLocks noChangeAspect="1"/>
        </xdr:cNvPicPr>
      </xdr:nvPicPr>
      <xdr:blipFill>
        <a:blip r:embed="rId1"/>
        <a:stretch>
          <a:fillRect/>
        </a:stretch>
      </xdr:blipFill>
      <xdr:spPr>
        <a:xfrm>
          <a:off x="11477625" y="66675"/>
          <a:ext cx="2705100"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114300</xdr:rowOff>
    </xdr:from>
    <xdr:to>
      <xdr:col>1</xdr:col>
      <xdr:colOff>66675</xdr:colOff>
      <xdr:row>7</xdr:row>
      <xdr:rowOff>47625</xdr:rowOff>
    </xdr:to>
    <xdr:pic>
      <xdr:nvPicPr>
        <xdr:cNvPr id="1" name="Resim 27" descr="Açıklama: dikeylogo"/>
        <xdr:cNvPicPr preferRelativeResize="1">
          <a:picLocks noChangeAspect="1"/>
        </xdr:cNvPicPr>
      </xdr:nvPicPr>
      <xdr:blipFill>
        <a:blip r:embed="rId1"/>
        <a:stretch>
          <a:fillRect/>
        </a:stretch>
      </xdr:blipFill>
      <xdr:spPr>
        <a:xfrm>
          <a:off x="266700" y="114300"/>
          <a:ext cx="1219200" cy="1333500"/>
        </a:xfrm>
        <a:prstGeom prst="rect">
          <a:avLst/>
        </a:prstGeom>
        <a:noFill/>
        <a:ln w="9525" cmpd="sng">
          <a:noFill/>
        </a:ln>
      </xdr:spPr>
    </xdr:pic>
    <xdr:clientData/>
  </xdr:twoCellAnchor>
  <xdr:twoCellAnchor>
    <xdr:from>
      <xdr:col>8</xdr:col>
      <xdr:colOff>1104900</xdr:colOff>
      <xdr:row>0</xdr:row>
      <xdr:rowOff>180975</xdr:rowOff>
    </xdr:from>
    <xdr:to>
      <xdr:col>9</xdr:col>
      <xdr:colOff>819150</xdr:colOff>
      <xdr:row>7</xdr:row>
      <xdr:rowOff>85725</xdr:rowOff>
    </xdr:to>
    <xdr:pic>
      <xdr:nvPicPr>
        <xdr:cNvPr id="2" name="Resim 27" descr="Açıklama: dikeylogo"/>
        <xdr:cNvPicPr preferRelativeResize="1">
          <a:picLocks noChangeAspect="1"/>
        </xdr:cNvPicPr>
      </xdr:nvPicPr>
      <xdr:blipFill>
        <a:blip r:embed="rId1"/>
        <a:stretch>
          <a:fillRect/>
        </a:stretch>
      </xdr:blipFill>
      <xdr:spPr>
        <a:xfrm>
          <a:off x="11487150" y="180975"/>
          <a:ext cx="2609850"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306175" y="257175"/>
          <a:ext cx="2562225" cy="1304925"/>
        </a:xfrm>
        <a:prstGeom prst="rect">
          <a:avLst/>
        </a:prstGeom>
        <a:noFill/>
        <a:ln w="9525" cmpd="sng">
          <a:noFill/>
        </a:ln>
      </xdr:spPr>
    </xdr:pic>
    <xdr:clientData/>
  </xdr:twoCellAnchor>
  <xdr:twoCellAnchor>
    <xdr:from>
      <xdr:col>0</xdr:col>
      <xdr:colOff>180975</xdr:colOff>
      <xdr:row>1</xdr:row>
      <xdr:rowOff>133350</xdr:rowOff>
    </xdr:from>
    <xdr:to>
      <xdr:col>0</xdr:col>
      <xdr:colOff>1676400</xdr:colOff>
      <xdr:row>6</xdr:row>
      <xdr:rowOff>142875</xdr:rowOff>
    </xdr:to>
    <xdr:pic>
      <xdr:nvPicPr>
        <xdr:cNvPr id="2" name="Resim 27" descr="Açıklama: dikeylogo"/>
        <xdr:cNvPicPr preferRelativeResize="1">
          <a:picLocks noChangeAspect="1"/>
        </xdr:cNvPicPr>
      </xdr:nvPicPr>
      <xdr:blipFill>
        <a:blip r:embed="rId1"/>
        <a:stretch>
          <a:fillRect/>
        </a:stretch>
      </xdr:blipFill>
      <xdr:spPr>
        <a:xfrm>
          <a:off x="180975" y="333375"/>
          <a:ext cx="1495425" cy="1009650"/>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306175" y="257175"/>
          <a:ext cx="25622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11306175" y="257175"/>
          <a:ext cx="25622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306175" y="257175"/>
          <a:ext cx="25622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11306175" y="257175"/>
          <a:ext cx="25622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306175" y="257175"/>
          <a:ext cx="25622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X360"/>
  <sheetViews>
    <sheetView showGridLines="0" tabSelected="1" zoomScale="70" zoomScaleNormal="70" zoomScaleSheetLayoutView="80" zoomScalePageLayoutView="0" workbookViewId="0" topLeftCell="A7">
      <selection activeCell="I20" sqref="I20"/>
    </sheetView>
  </sheetViews>
  <sheetFormatPr defaultColWidth="9.140625" defaultRowHeight="15"/>
  <cols>
    <col min="1" max="1" width="20.57421875" style="1" customWidth="1"/>
    <col min="2" max="2" width="29.7109375" style="2" customWidth="1"/>
    <col min="3" max="3" width="17.57421875" style="1" customWidth="1"/>
    <col min="4" max="5" width="16.28125" style="1" customWidth="1"/>
    <col min="6" max="6" width="14.28125" style="2" customWidth="1"/>
    <col min="7" max="7" width="27.421875" style="2" customWidth="1"/>
    <col min="8" max="8" width="12.00390625" style="3" customWidth="1"/>
    <col min="9" max="9" width="44.140625" style="2" customWidth="1"/>
    <col min="10" max="10" width="20.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3.28125" style="5" customWidth="1"/>
    <col min="42" max="42" width="9.140625" style="5" hidden="1" customWidth="1"/>
    <col min="43" max="51" width="9.140625" style="5" customWidth="1"/>
    <col min="52" max="67" width="9.140625" style="2" customWidth="1"/>
    <col min="68" max="16384" width="9.140625" style="2" customWidth="1"/>
  </cols>
  <sheetData>
    <row r="1" spans="1:10" ht="15.75">
      <c r="A1" s="198" t="s">
        <v>17</v>
      </c>
      <c r="B1" s="199"/>
      <c r="C1" s="199"/>
      <c r="D1" s="199"/>
      <c r="E1" s="199"/>
      <c r="F1" s="199"/>
      <c r="G1" s="199"/>
      <c r="H1" s="199"/>
      <c r="I1" s="199"/>
      <c r="J1" s="200"/>
    </row>
    <row r="2" spans="1:10" ht="15.75">
      <c r="A2" s="201" t="s">
        <v>18</v>
      </c>
      <c r="B2" s="172"/>
      <c r="C2" s="172"/>
      <c r="D2" s="172"/>
      <c r="E2" s="172"/>
      <c r="F2" s="172"/>
      <c r="G2" s="172"/>
      <c r="H2" s="172"/>
      <c r="I2" s="172"/>
      <c r="J2" s="173"/>
    </row>
    <row r="3" spans="1:43" ht="15.75">
      <c r="A3" s="201" t="s">
        <v>24</v>
      </c>
      <c r="B3" s="172"/>
      <c r="C3" s="172"/>
      <c r="D3" s="172"/>
      <c r="E3" s="172"/>
      <c r="F3" s="172"/>
      <c r="G3" s="172"/>
      <c r="H3" s="172"/>
      <c r="I3" s="172"/>
      <c r="J3" s="17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5.75">
      <c r="A4" s="201" t="s">
        <v>41</v>
      </c>
      <c r="B4" s="172"/>
      <c r="C4" s="172"/>
      <c r="D4" s="172"/>
      <c r="E4" s="172"/>
      <c r="F4" s="172"/>
      <c r="G4" s="172"/>
      <c r="H4" s="172"/>
      <c r="I4" s="172"/>
      <c r="J4" s="17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5.75">
      <c r="A5" s="193" t="s">
        <v>25</v>
      </c>
      <c r="B5" s="194"/>
      <c r="C5" s="194"/>
      <c r="D5" s="194"/>
      <c r="E5" s="194"/>
      <c r="F5" s="194"/>
      <c r="G5" s="194"/>
      <c r="H5" s="194"/>
      <c r="I5" s="194"/>
      <c r="J5" s="195"/>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75">
      <c r="A6" s="193" t="s">
        <v>22</v>
      </c>
      <c r="B6" s="194"/>
      <c r="C6" s="194"/>
      <c r="D6" s="194"/>
      <c r="E6" s="194"/>
      <c r="F6" s="194"/>
      <c r="G6" s="194"/>
      <c r="H6" s="194"/>
      <c r="I6" s="194"/>
      <c r="J6" s="195"/>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5.75">
      <c r="A7" s="190">
        <v>41832</v>
      </c>
      <c r="B7" s="191"/>
      <c r="C7" s="191"/>
      <c r="D7" s="191"/>
      <c r="E7" s="191"/>
      <c r="F7" s="191"/>
      <c r="G7" s="191"/>
      <c r="H7" s="191"/>
      <c r="I7" s="191"/>
      <c r="J7" s="19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5.75">
      <c r="A8" s="193" t="s">
        <v>26</v>
      </c>
      <c r="B8" s="194"/>
      <c r="C8" s="194"/>
      <c r="D8" s="194"/>
      <c r="E8" s="194"/>
      <c r="F8" s="194"/>
      <c r="G8" s="194"/>
      <c r="H8" s="194"/>
      <c r="I8" s="194"/>
      <c r="J8" s="195"/>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ht="16.5" thickBot="1">
      <c r="A9" s="31"/>
      <c r="B9" s="8"/>
      <c r="C9" s="29"/>
      <c r="D9" s="29"/>
      <c r="E9" s="29"/>
      <c r="F9" s="8"/>
      <c r="G9" s="8"/>
      <c r="H9" s="30"/>
      <c r="I9" s="8"/>
      <c r="J9" s="32">
        <f>IF(C11=0," ",IF(H11=0," ",IF(H11="BAŞARILI",O11,O11)))</f>
        <v>3.220779220779221</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26.25" thickBot="1">
      <c r="A10" s="12" t="s">
        <v>0</v>
      </c>
      <c r="B10" s="11" t="s">
        <v>1</v>
      </c>
      <c r="C10" s="11" t="s">
        <v>13</v>
      </c>
      <c r="D10" s="82" t="s">
        <v>14</v>
      </c>
      <c r="E10" s="12" t="s">
        <v>12</v>
      </c>
      <c r="F10" s="196" t="s">
        <v>2</v>
      </c>
      <c r="G10" s="197"/>
      <c r="H10" s="83" t="s">
        <v>3</v>
      </c>
      <c r="I10" s="11" t="s">
        <v>4</v>
      </c>
      <c r="J10" s="13" t="s">
        <v>23</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t="s">
        <v>16</v>
      </c>
      <c r="AL10" s="40"/>
      <c r="AM10" s="40"/>
      <c r="AN10" s="40"/>
      <c r="AO10" s="39"/>
      <c r="AP10" s="39"/>
      <c r="AQ10" s="39"/>
    </row>
    <row r="11" spans="1:50" ht="19.5" customHeight="1">
      <c r="A11" s="87" t="s">
        <v>59</v>
      </c>
      <c r="B11" s="56" t="s">
        <v>60</v>
      </c>
      <c r="C11" s="34">
        <v>77</v>
      </c>
      <c r="D11" s="34" t="str">
        <f>IF(H11=" "," ",IF(H11="BAŞARILI",C11,N11))</f>
        <v> </v>
      </c>
      <c r="E11" s="99">
        <v>248</v>
      </c>
      <c r="F11" s="100" t="s">
        <v>30</v>
      </c>
      <c r="G11" s="100"/>
      <c r="H11" s="57" t="s">
        <v>150</v>
      </c>
      <c r="I11" s="80" t="str">
        <f>IF(C11=0," ",IF(H11=0," ",IF(H11="GR",AP11,AL11)))</f>
        <v> </v>
      </c>
      <c r="J11" s="35">
        <f>IF(C11=0," ",IF(H11=0," ",O11))</f>
        <v>3.220779220779221</v>
      </c>
      <c r="K11" s="14"/>
      <c r="L11" s="14" t="s">
        <v>5</v>
      </c>
      <c r="M11" s="41">
        <f>IF(H11&lt;90,0,IF(H11&lt;=100,4,0))</f>
        <v>0</v>
      </c>
      <c r="N11" s="47">
        <f>IF(H11=" ",C11,(C11+15))</f>
        <v>77</v>
      </c>
      <c r="O11" s="47">
        <f>IF(H11="BAŞARILI",(E11/N11),IF(H11&gt;0,(((AK11*15)+E11)/N11),E11))</f>
        <v>3.220779220779221</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0</v>
      </c>
      <c r="AL11" s="17" t="str">
        <f>IF(H11=" "," ",IF(AK11&lt;2,"GİREMEZ(AKTS)",IF(O11&gt;=AM11,"YETERLİ","GİREMEZ(ORTALAMA)")))</f>
        <v> </v>
      </c>
      <c r="AM11" s="15">
        <f>IF(LEFT(A11,1)="0",2,2.5)</f>
        <v>2.5</v>
      </c>
      <c r="AN11" s="15"/>
      <c r="AO11" s="42"/>
      <c r="AP11" s="42" t="s">
        <v>149</v>
      </c>
      <c r="AQ11" s="42"/>
      <c r="AR11" s="7"/>
      <c r="AS11" s="7"/>
      <c r="AT11" s="7"/>
      <c r="AU11" s="7"/>
      <c r="AV11" s="7"/>
      <c r="AW11" s="7"/>
      <c r="AX11" s="7"/>
    </row>
    <row r="12" spans="1:50" ht="19.5" customHeight="1">
      <c r="A12" s="88" t="s">
        <v>46</v>
      </c>
      <c r="B12" s="86" t="s">
        <v>45</v>
      </c>
      <c r="C12" s="34">
        <v>85</v>
      </c>
      <c r="D12" s="34" t="str">
        <f>IF(H12=" "," ",IF(H12="BAŞARILI",C12,N12))</f>
        <v> </v>
      </c>
      <c r="E12" s="136">
        <v>188</v>
      </c>
      <c r="F12" s="98" t="s">
        <v>30</v>
      </c>
      <c r="G12" s="98"/>
      <c r="H12" s="137" t="s">
        <v>150</v>
      </c>
      <c r="I12" s="80" t="str">
        <f aca="true" t="shared" si="0" ref="I12:I25">IF(C12=0," ",IF(H12=0," ",IF(H12="GR",AP12,AL12)))</f>
        <v> </v>
      </c>
      <c r="J12" s="35">
        <f aca="true" t="shared" si="1" ref="J12:J25">IF(C12=0," ",IF(H12=0," ",O12))</f>
        <v>2.211764705882353</v>
      </c>
      <c r="K12" s="14"/>
      <c r="L12" s="14" t="s">
        <v>5</v>
      </c>
      <c r="M12" s="41">
        <f aca="true" t="shared" si="2" ref="M12:M25">IF(H12&lt;90,0,IF(H12&lt;=100,4,0))</f>
        <v>0</v>
      </c>
      <c r="N12" s="47">
        <f aca="true" t="shared" si="3" ref="N12:N25">IF(H12=" ",C12,(C12+15))</f>
        <v>85</v>
      </c>
      <c r="O12" s="47">
        <f aca="true" t="shared" si="4" ref="O12:O25">IF(H12="BAŞARILI",(E12/N12),IF(H12&gt;0,(((AK12*15)+E12)/N12),E12))</f>
        <v>2.211764705882353</v>
      </c>
      <c r="P12" s="16">
        <v>3.5</v>
      </c>
      <c r="Q12" s="16" t="s">
        <v>6</v>
      </c>
      <c r="R12" s="15">
        <f aca="true" t="shared" si="5" ref="R12:R25">IF(H12&lt;85,0,IF(H12&lt;=89,3.5,0))</f>
        <v>0</v>
      </c>
      <c r="S12" s="16">
        <v>3</v>
      </c>
      <c r="T12" s="16" t="s">
        <v>7</v>
      </c>
      <c r="U12" s="15">
        <f aca="true" t="shared" si="6" ref="U12:U25">IF(H12&lt;80,0,IF(H12&lt;=84,3,0))</f>
        <v>0</v>
      </c>
      <c r="V12" s="16">
        <v>2.5</v>
      </c>
      <c r="W12" s="16" t="s">
        <v>8</v>
      </c>
      <c r="X12" s="15">
        <f aca="true" t="shared" si="7" ref="X12:X25">IF(H12&lt;75,0,IF(H12&lt;=79,2.5,0))</f>
        <v>0</v>
      </c>
      <c r="Y12" s="16">
        <v>2</v>
      </c>
      <c r="Z12" s="16" t="s">
        <v>9</v>
      </c>
      <c r="AA12" s="15">
        <f aca="true" t="shared" si="8" ref="AA12:AA25">IF(H12&lt;65,0,IF(H12&lt;=74,2,0))</f>
        <v>0</v>
      </c>
      <c r="AB12" s="16">
        <v>1.5</v>
      </c>
      <c r="AC12" s="16" t="s">
        <v>10</v>
      </c>
      <c r="AD12" s="15">
        <f aca="true" t="shared" si="9" ref="AD12:AD25">IF(H12&lt;58,0,IF(H12&lt;=64,1.5,0))</f>
        <v>0</v>
      </c>
      <c r="AE12" s="16">
        <v>1</v>
      </c>
      <c r="AF12" s="16" t="s">
        <v>11</v>
      </c>
      <c r="AG12" s="15">
        <f aca="true" t="shared" si="10" ref="AG12:AG25">IF(H12&lt;50,0,IF(H12&lt;=57,1,0))</f>
        <v>0</v>
      </c>
      <c r="AH12" s="16">
        <v>0</v>
      </c>
      <c r="AI12" s="16" t="s">
        <v>15</v>
      </c>
      <c r="AJ12" s="15">
        <f aca="true" t="shared" si="11" ref="AJ12:AJ25">IF(H12&lt;0,0,IF(H12&lt;=49,0,0))</f>
        <v>0</v>
      </c>
      <c r="AK12" s="15">
        <f aca="true" t="shared" si="12" ref="AK12:AK25">SUM(R12,U12,X12,AA12,AD12,AG12,AJ12,M12)</f>
        <v>0</v>
      </c>
      <c r="AL12" s="17" t="str">
        <f aca="true" t="shared" si="13" ref="AL12:AL25">IF(H12=" "," ",IF(AK12&lt;2,"GİREMEZ(AKTS)",IF(O12&gt;=AM12,"YETERLİ","GİREMEZ(ORTALAMA)")))</f>
        <v> </v>
      </c>
      <c r="AM12" s="15">
        <f aca="true" t="shared" si="14" ref="AM12:AM25">IF(LEFT(A12,1)="0",2,2.5)</f>
        <v>2.5</v>
      </c>
      <c r="AN12" s="40"/>
      <c r="AO12" s="39"/>
      <c r="AP12" s="42" t="s">
        <v>149</v>
      </c>
      <c r="AQ12" s="39"/>
      <c r="AR12" s="9"/>
      <c r="AS12" s="9"/>
      <c r="AT12" s="9"/>
      <c r="AU12" s="9"/>
      <c r="AV12" s="9"/>
      <c r="AW12" s="9"/>
      <c r="AX12" s="9"/>
    </row>
    <row r="13" spans="1:50" ht="19.5" customHeight="1">
      <c r="A13" s="110" t="s">
        <v>55</v>
      </c>
      <c r="B13" s="111" t="s">
        <v>56</v>
      </c>
      <c r="C13" s="108">
        <v>77</v>
      </c>
      <c r="D13" s="108">
        <f>IF(H13=" "," ",IF(H13="BAŞARILI",C13,N13))</f>
        <v>92</v>
      </c>
      <c r="E13" s="108">
        <v>185</v>
      </c>
      <c r="F13" s="112" t="s">
        <v>34</v>
      </c>
      <c r="G13" s="112"/>
      <c r="H13" s="108">
        <v>65</v>
      </c>
      <c r="I13" s="113" t="s">
        <v>158</v>
      </c>
      <c r="J13" s="109">
        <f t="shared" si="1"/>
        <v>2.3369565217391304</v>
      </c>
      <c r="K13" s="14"/>
      <c r="L13" s="14" t="s">
        <v>5</v>
      </c>
      <c r="M13" s="41">
        <f t="shared" si="2"/>
        <v>0</v>
      </c>
      <c r="N13" s="47">
        <f t="shared" si="3"/>
        <v>92</v>
      </c>
      <c r="O13" s="47">
        <f t="shared" si="4"/>
        <v>2.3369565217391304</v>
      </c>
      <c r="P13" s="16">
        <v>3.5</v>
      </c>
      <c r="Q13" s="16" t="s">
        <v>6</v>
      </c>
      <c r="R13" s="15">
        <f t="shared" si="5"/>
        <v>0</v>
      </c>
      <c r="S13" s="16">
        <v>3</v>
      </c>
      <c r="T13" s="16" t="s">
        <v>7</v>
      </c>
      <c r="U13" s="15">
        <f t="shared" si="6"/>
        <v>0</v>
      </c>
      <c r="V13" s="16">
        <v>2.5</v>
      </c>
      <c r="W13" s="16" t="s">
        <v>8</v>
      </c>
      <c r="X13" s="15">
        <f t="shared" si="7"/>
        <v>0</v>
      </c>
      <c r="Y13" s="16">
        <v>2</v>
      </c>
      <c r="Z13" s="16" t="s">
        <v>9</v>
      </c>
      <c r="AA13" s="15">
        <f t="shared" si="8"/>
        <v>2</v>
      </c>
      <c r="AB13" s="16">
        <v>1.5</v>
      </c>
      <c r="AC13" s="16" t="s">
        <v>10</v>
      </c>
      <c r="AD13" s="15">
        <f t="shared" si="9"/>
        <v>0</v>
      </c>
      <c r="AE13" s="16">
        <v>1</v>
      </c>
      <c r="AF13" s="16" t="s">
        <v>11</v>
      </c>
      <c r="AG13" s="15">
        <f t="shared" si="10"/>
        <v>0</v>
      </c>
      <c r="AH13" s="16">
        <v>0</v>
      </c>
      <c r="AI13" s="16" t="s">
        <v>15</v>
      </c>
      <c r="AJ13" s="15">
        <f t="shared" si="11"/>
        <v>0</v>
      </c>
      <c r="AK13" s="15">
        <f t="shared" si="12"/>
        <v>2</v>
      </c>
      <c r="AL13" s="17" t="str">
        <f t="shared" si="13"/>
        <v>GİREMEZ(ORTALAMA)</v>
      </c>
      <c r="AM13" s="15">
        <f t="shared" si="14"/>
        <v>2.5</v>
      </c>
      <c r="AN13" s="40"/>
      <c r="AO13" s="39"/>
      <c r="AP13" s="42" t="s">
        <v>149</v>
      </c>
      <c r="AQ13" s="39"/>
      <c r="AR13" s="9"/>
      <c r="AS13" s="9"/>
      <c r="AT13" s="9"/>
      <c r="AU13" s="9"/>
      <c r="AV13" s="9"/>
      <c r="AW13" s="9"/>
      <c r="AX13" s="9"/>
    </row>
    <row r="14" spans="1:50" ht="19.5" customHeight="1">
      <c r="A14" s="88" t="s">
        <v>61</v>
      </c>
      <c r="B14" s="86" t="s">
        <v>62</v>
      </c>
      <c r="C14" s="34">
        <v>77</v>
      </c>
      <c r="D14" s="34" t="str">
        <f>IF(H14=" "," ",IF(H14="BAŞARILI",C14,N14))</f>
        <v> </v>
      </c>
      <c r="E14" s="34">
        <v>204</v>
      </c>
      <c r="F14" s="98" t="s">
        <v>34</v>
      </c>
      <c r="G14" s="98"/>
      <c r="H14" s="34" t="s">
        <v>150</v>
      </c>
      <c r="I14" s="80" t="str">
        <f t="shared" si="0"/>
        <v> </v>
      </c>
      <c r="J14" s="35">
        <f t="shared" si="1"/>
        <v>2.6493506493506493</v>
      </c>
      <c r="K14" s="14"/>
      <c r="L14" s="14" t="s">
        <v>5</v>
      </c>
      <c r="M14" s="41">
        <f t="shared" si="2"/>
        <v>0</v>
      </c>
      <c r="N14" s="47">
        <f t="shared" si="3"/>
        <v>77</v>
      </c>
      <c r="O14" s="47">
        <f t="shared" si="4"/>
        <v>2.6493506493506493</v>
      </c>
      <c r="P14" s="16">
        <v>3.5</v>
      </c>
      <c r="Q14" s="16" t="s">
        <v>6</v>
      </c>
      <c r="R14" s="15">
        <f t="shared" si="5"/>
        <v>0</v>
      </c>
      <c r="S14" s="16">
        <v>3</v>
      </c>
      <c r="T14" s="16" t="s">
        <v>7</v>
      </c>
      <c r="U14" s="15">
        <f t="shared" si="6"/>
        <v>0</v>
      </c>
      <c r="V14" s="16">
        <v>2.5</v>
      </c>
      <c r="W14" s="16" t="s">
        <v>8</v>
      </c>
      <c r="X14" s="15">
        <f t="shared" si="7"/>
        <v>0</v>
      </c>
      <c r="Y14" s="16">
        <v>2</v>
      </c>
      <c r="Z14" s="16" t="s">
        <v>9</v>
      </c>
      <c r="AA14" s="15">
        <f t="shared" si="8"/>
        <v>0</v>
      </c>
      <c r="AB14" s="16">
        <v>1.5</v>
      </c>
      <c r="AC14" s="16" t="s">
        <v>10</v>
      </c>
      <c r="AD14" s="15">
        <f t="shared" si="9"/>
        <v>0</v>
      </c>
      <c r="AE14" s="16">
        <v>1</v>
      </c>
      <c r="AF14" s="16" t="s">
        <v>11</v>
      </c>
      <c r="AG14" s="15">
        <f t="shared" si="10"/>
        <v>0</v>
      </c>
      <c r="AH14" s="16">
        <v>0</v>
      </c>
      <c r="AI14" s="16" t="s">
        <v>15</v>
      </c>
      <c r="AJ14" s="15">
        <f t="shared" si="11"/>
        <v>0</v>
      </c>
      <c r="AK14" s="15">
        <f t="shared" si="12"/>
        <v>0</v>
      </c>
      <c r="AL14" s="17" t="str">
        <f t="shared" si="13"/>
        <v> </v>
      </c>
      <c r="AM14" s="15">
        <f t="shared" si="14"/>
        <v>2.5</v>
      </c>
      <c r="AN14" s="40"/>
      <c r="AO14" s="39"/>
      <c r="AP14" s="42" t="s">
        <v>149</v>
      </c>
      <c r="AQ14" s="39"/>
      <c r="AR14" s="9"/>
      <c r="AS14" s="9"/>
      <c r="AT14" s="9"/>
      <c r="AU14" s="9"/>
      <c r="AV14" s="9"/>
      <c r="AW14" s="9"/>
      <c r="AX14" s="9"/>
    </row>
    <row r="15" spans="1:50" ht="19.5" customHeight="1">
      <c r="A15" s="88" t="s">
        <v>52</v>
      </c>
      <c r="B15" s="86" t="s">
        <v>51</v>
      </c>
      <c r="C15" s="34">
        <v>77</v>
      </c>
      <c r="D15" s="34" t="str">
        <f aca="true" t="shared" si="15" ref="D15:D21">IF(H15=" "," ",IF(H15="BAŞARILI",C15,N15))</f>
        <v> </v>
      </c>
      <c r="E15" s="34">
        <v>178</v>
      </c>
      <c r="F15" s="138" t="s">
        <v>38</v>
      </c>
      <c r="G15" s="138"/>
      <c r="H15" s="34" t="s">
        <v>150</v>
      </c>
      <c r="I15" s="80" t="str">
        <f t="shared" si="0"/>
        <v> </v>
      </c>
      <c r="J15" s="35">
        <f t="shared" si="1"/>
        <v>2.311688311688312</v>
      </c>
      <c r="K15" s="14"/>
      <c r="L15" s="14" t="s">
        <v>5</v>
      </c>
      <c r="M15" s="41">
        <f t="shared" si="2"/>
        <v>0</v>
      </c>
      <c r="N15" s="47">
        <f t="shared" si="3"/>
        <v>77</v>
      </c>
      <c r="O15" s="47">
        <f t="shared" si="4"/>
        <v>2.311688311688312</v>
      </c>
      <c r="P15" s="16">
        <v>3.5</v>
      </c>
      <c r="Q15" s="16" t="s">
        <v>6</v>
      </c>
      <c r="R15" s="15">
        <f t="shared" si="5"/>
        <v>0</v>
      </c>
      <c r="S15" s="16">
        <v>3</v>
      </c>
      <c r="T15" s="16" t="s">
        <v>7</v>
      </c>
      <c r="U15" s="15">
        <f t="shared" si="6"/>
        <v>0</v>
      </c>
      <c r="V15" s="16">
        <v>2.5</v>
      </c>
      <c r="W15" s="16" t="s">
        <v>8</v>
      </c>
      <c r="X15" s="15">
        <f t="shared" si="7"/>
        <v>0</v>
      </c>
      <c r="Y15" s="16">
        <v>2</v>
      </c>
      <c r="Z15" s="16" t="s">
        <v>9</v>
      </c>
      <c r="AA15" s="15">
        <f t="shared" si="8"/>
        <v>0</v>
      </c>
      <c r="AB15" s="16">
        <v>1.5</v>
      </c>
      <c r="AC15" s="16" t="s">
        <v>10</v>
      </c>
      <c r="AD15" s="15">
        <f t="shared" si="9"/>
        <v>0</v>
      </c>
      <c r="AE15" s="16">
        <v>1</v>
      </c>
      <c r="AF15" s="16" t="s">
        <v>11</v>
      </c>
      <c r="AG15" s="15">
        <f t="shared" si="10"/>
        <v>0</v>
      </c>
      <c r="AH15" s="16">
        <v>0</v>
      </c>
      <c r="AI15" s="16" t="s">
        <v>15</v>
      </c>
      <c r="AJ15" s="15">
        <f t="shared" si="11"/>
        <v>0</v>
      </c>
      <c r="AK15" s="15">
        <f t="shared" si="12"/>
        <v>0</v>
      </c>
      <c r="AL15" s="17" t="str">
        <f t="shared" si="13"/>
        <v> </v>
      </c>
      <c r="AM15" s="15">
        <f t="shared" si="14"/>
        <v>2.5</v>
      </c>
      <c r="AN15" s="40"/>
      <c r="AO15" s="39"/>
      <c r="AP15" s="42" t="s">
        <v>149</v>
      </c>
      <c r="AQ15" s="39"/>
      <c r="AR15" s="9"/>
      <c r="AS15" s="9"/>
      <c r="AT15" s="9"/>
      <c r="AU15" s="9"/>
      <c r="AV15" s="9"/>
      <c r="AW15" s="9"/>
      <c r="AX15" s="9"/>
    </row>
    <row r="16" spans="1:50" ht="19.5" customHeight="1">
      <c r="A16" s="88" t="s">
        <v>63</v>
      </c>
      <c r="B16" s="86" t="s">
        <v>69</v>
      </c>
      <c r="C16" s="34">
        <v>78</v>
      </c>
      <c r="D16" s="34" t="str">
        <f t="shared" si="15"/>
        <v> </v>
      </c>
      <c r="E16" s="34">
        <v>213</v>
      </c>
      <c r="F16" s="98" t="s">
        <v>34</v>
      </c>
      <c r="G16" s="98"/>
      <c r="H16" s="34" t="s">
        <v>150</v>
      </c>
      <c r="I16" s="80" t="str">
        <f t="shared" si="0"/>
        <v> </v>
      </c>
      <c r="J16" s="35">
        <f t="shared" si="1"/>
        <v>2.730769230769231</v>
      </c>
      <c r="K16" s="14"/>
      <c r="L16" s="14" t="s">
        <v>5</v>
      </c>
      <c r="M16" s="18">
        <f t="shared" si="2"/>
        <v>0</v>
      </c>
      <c r="N16" s="47">
        <f t="shared" si="3"/>
        <v>78</v>
      </c>
      <c r="O16" s="47">
        <f t="shared" si="4"/>
        <v>2.730769230769231</v>
      </c>
      <c r="P16" s="16">
        <v>3.5</v>
      </c>
      <c r="Q16" s="16" t="s">
        <v>6</v>
      </c>
      <c r="R16" s="18">
        <f t="shared" si="5"/>
        <v>0</v>
      </c>
      <c r="S16" s="16">
        <v>3</v>
      </c>
      <c r="T16" s="16" t="s">
        <v>7</v>
      </c>
      <c r="U16" s="18">
        <f t="shared" si="6"/>
        <v>0</v>
      </c>
      <c r="V16" s="16">
        <v>2.5</v>
      </c>
      <c r="W16" s="16" t="s">
        <v>8</v>
      </c>
      <c r="X16" s="18">
        <f t="shared" si="7"/>
        <v>0</v>
      </c>
      <c r="Y16" s="16">
        <v>2</v>
      </c>
      <c r="Z16" s="16" t="s">
        <v>9</v>
      </c>
      <c r="AA16" s="18">
        <f t="shared" si="8"/>
        <v>0</v>
      </c>
      <c r="AB16" s="16">
        <v>1.5</v>
      </c>
      <c r="AC16" s="16" t="s">
        <v>10</v>
      </c>
      <c r="AD16" s="18">
        <f t="shared" si="9"/>
        <v>0</v>
      </c>
      <c r="AE16" s="16">
        <v>1</v>
      </c>
      <c r="AF16" s="16" t="s">
        <v>11</v>
      </c>
      <c r="AG16" s="18">
        <f t="shared" si="10"/>
        <v>0</v>
      </c>
      <c r="AH16" s="16">
        <v>0</v>
      </c>
      <c r="AI16" s="16" t="s">
        <v>15</v>
      </c>
      <c r="AJ16" s="18">
        <f t="shared" si="11"/>
        <v>0</v>
      </c>
      <c r="AK16" s="15">
        <f t="shared" si="12"/>
        <v>0</v>
      </c>
      <c r="AL16" s="17" t="str">
        <f t="shared" si="13"/>
        <v> </v>
      </c>
      <c r="AM16" s="15">
        <f t="shared" si="14"/>
        <v>2.5</v>
      </c>
      <c r="AN16" s="40"/>
      <c r="AO16" s="39"/>
      <c r="AP16" s="42" t="s">
        <v>149</v>
      </c>
      <c r="AQ16" s="39"/>
      <c r="AR16" s="9"/>
      <c r="AS16" s="9"/>
      <c r="AT16" s="9"/>
      <c r="AU16" s="9"/>
      <c r="AV16" s="9"/>
      <c r="AW16" s="9"/>
      <c r="AX16" s="9"/>
    </row>
    <row r="17" spans="1:50" ht="19.5" customHeight="1">
      <c r="A17" s="88" t="s">
        <v>49</v>
      </c>
      <c r="B17" s="86" t="s">
        <v>50</v>
      </c>
      <c r="C17" s="34">
        <v>86</v>
      </c>
      <c r="D17" s="34" t="str">
        <f t="shared" si="15"/>
        <v> </v>
      </c>
      <c r="E17" s="34">
        <v>245</v>
      </c>
      <c r="F17" s="138" t="s">
        <v>38</v>
      </c>
      <c r="G17" s="138"/>
      <c r="H17" s="34" t="s">
        <v>150</v>
      </c>
      <c r="I17" s="80" t="str">
        <f t="shared" si="0"/>
        <v> </v>
      </c>
      <c r="J17" s="35">
        <f t="shared" si="1"/>
        <v>2.8488372093023258</v>
      </c>
      <c r="K17" s="46"/>
      <c r="L17" s="46" t="s">
        <v>5</v>
      </c>
      <c r="M17" s="47">
        <f t="shared" si="2"/>
        <v>0</v>
      </c>
      <c r="N17" s="47">
        <f t="shared" si="3"/>
        <v>86</v>
      </c>
      <c r="O17" s="47">
        <f t="shared" si="4"/>
        <v>2.8488372093023258</v>
      </c>
      <c r="P17" s="46">
        <v>3.5</v>
      </c>
      <c r="Q17" s="46" t="s">
        <v>6</v>
      </c>
      <c r="R17" s="47">
        <f t="shared" si="5"/>
        <v>0</v>
      </c>
      <c r="S17" s="46">
        <v>3</v>
      </c>
      <c r="T17" s="46" t="s">
        <v>7</v>
      </c>
      <c r="U17" s="47">
        <f t="shared" si="6"/>
        <v>0</v>
      </c>
      <c r="V17" s="16">
        <v>2.5</v>
      </c>
      <c r="W17" s="46" t="s">
        <v>8</v>
      </c>
      <c r="X17" s="47">
        <f t="shared" si="7"/>
        <v>0</v>
      </c>
      <c r="Y17" s="16">
        <v>2</v>
      </c>
      <c r="Z17" s="46" t="s">
        <v>9</v>
      </c>
      <c r="AA17" s="47">
        <f t="shared" si="8"/>
        <v>0</v>
      </c>
      <c r="AB17" s="16">
        <v>1.5</v>
      </c>
      <c r="AC17" s="46" t="s">
        <v>10</v>
      </c>
      <c r="AD17" s="47">
        <f t="shared" si="9"/>
        <v>0</v>
      </c>
      <c r="AE17" s="16">
        <v>1</v>
      </c>
      <c r="AF17" s="46" t="s">
        <v>11</v>
      </c>
      <c r="AG17" s="47">
        <f t="shared" si="10"/>
        <v>0</v>
      </c>
      <c r="AH17" s="16">
        <v>0</v>
      </c>
      <c r="AI17" s="46" t="s">
        <v>15</v>
      </c>
      <c r="AJ17" s="47">
        <f t="shared" si="11"/>
        <v>0</v>
      </c>
      <c r="AK17" s="45">
        <f t="shared" si="12"/>
        <v>0</v>
      </c>
      <c r="AL17" s="17" t="str">
        <f t="shared" si="13"/>
        <v> </v>
      </c>
      <c r="AM17" s="15">
        <f t="shared" si="14"/>
        <v>2.5</v>
      </c>
      <c r="AN17" s="40"/>
      <c r="AO17" s="39"/>
      <c r="AP17" s="42" t="s">
        <v>149</v>
      </c>
      <c r="AQ17" s="39"/>
      <c r="AR17" s="9"/>
      <c r="AS17" s="9"/>
      <c r="AT17" s="9"/>
      <c r="AU17" s="9"/>
      <c r="AV17" s="9"/>
      <c r="AW17" s="9"/>
      <c r="AX17" s="9"/>
    </row>
    <row r="18" spans="1:50" ht="19.5" customHeight="1">
      <c r="A18" s="89" t="s">
        <v>65</v>
      </c>
      <c r="B18" s="86" t="s">
        <v>70</v>
      </c>
      <c r="C18" s="34">
        <v>77</v>
      </c>
      <c r="D18" s="34" t="str">
        <f t="shared" si="15"/>
        <v> </v>
      </c>
      <c r="E18" s="34">
        <v>170</v>
      </c>
      <c r="F18" s="50" t="s">
        <v>34</v>
      </c>
      <c r="G18" s="51"/>
      <c r="H18" s="34" t="s">
        <v>150</v>
      </c>
      <c r="I18" s="80" t="str">
        <f t="shared" si="0"/>
        <v> </v>
      </c>
      <c r="J18" s="35">
        <f t="shared" si="1"/>
        <v>2.207792207792208</v>
      </c>
      <c r="K18" s="14"/>
      <c r="L18" s="14" t="s">
        <v>5</v>
      </c>
      <c r="M18" s="41">
        <f t="shared" si="2"/>
        <v>0</v>
      </c>
      <c r="N18" s="47">
        <f t="shared" si="3"/>
        <v>77</v>
      </c>
      <c r="O18" s="47">
        <f t="shared" si="4"/>
        <v>2.207792207792208</v>
      </c>
      <c r="P18" s="16">
        <v>3.5</v>
      </c>
      <c r="Q18" s="16" t="s">
        <v>6</v>
      </c>
      <c r="R18" s="15">
        <f t="shared" si="5"/>
        <v>0</v>
      </c>
      <c r="S18" s="16">
        <v>3</v>
      </c>
      <c r="T18" s="16" t="s">
        <v>7</v>
      </c>
      <c r="U18" s="15">
        <f t="shared" si="6"/>
        <v>0</v>
      </c>
      <c r="V18" s="16">
        <v>2.5</v>
      </c>
      <c r="W18" s="16" t="s">
        <v>8</v>
      </c>
      <c r="X18" s="15">
        <f t="shared" si="7"/>
        <v>0</v>
      </c>
      <c r="Y18" s="16">
        <v>2</v>
      </c>
      <c r="Z18" s="16" t="s">
        <v>9</v>
      </c>
      <c r="AA18" s="15">
        <f t="shared" si="8"/>
        <v>0</v>
      </c>
      <c r="AB18" s="16">
        <v>1.5</v>
      </c>
      <c r="AC18" s="16" t="s">
        <v>10</v>
      </c>
      <c r="AD18" s="15">
        <f t="shared" si="9"/>
        <v>0</v>
      </c>
      <c r="AE18" s="16">
        <v>1</v>
      </c>
      <c r="AF18" s="16" t="s">
        <v>11</v>
      </c>
      <c r="AG18" s="15">
        <f t="shared" si="10"/>
        <v>0</v>
      </c>
      <c r="AH18" s="16">
        <v>0</v>
      </c>
      <c r="AI18" s="16" t="s">
        <v>15</v>
      </c>
      <c r="AJ18" s="15">
        <f t="shared" si="11"/>
        <v>0</v>
      </c>
      <c r="AK18" s="15">
        <f t="shared" si="12"/>
        <v>0</v>
      </c>
      <c r="AL18" s="17" t="str">
        <f t="shared" si="13"/>
        <v> </v>
      </c>
      <c r="AM18" s="15">
        <f t="shared" si="14"/>
        <v>2.5</v>
      </c>
      <c r="AN18" s="40"/>
      <c r="AO18" s="39"/>
      <c r="AP18" s="42" t="s">
        <v>149</v>
      </c>
      <c r="AQ18" s="39"/>
      <c r="AR18" s="9"/>
      <c r="AS18" s="9"/>
      <c r="AT18" s="9"/>
      <c r="AU18" s="9"/>
      <c r="AV18" s="9"/>
      <c r="AW18" s="9"/>
      <c r="AX18" s="9"/>
    </row>
    <row r="19" spans="1:50" ht="19.5" customHeight="1">
      <c r="A19" s="89" t="s">
        <v>66</v>
      </c>
      <c r="B19" s="86" t="s">
        <v>71</v>
      </c>
      <c r="C19" s="34">
        <v>78</v>
      </c>
      <c r="D19" s="34" t="str">
        <f t="shared" si="15"/>
        <v> </v>
      </c>
      <c r="E19" s="34">
        <v>211</v>
      </c>
      <c r="F19" s="52" t="s">
        <v>38</v>
      </c>
      <c r="G19" s="53"/>
      <c r="H19" s="34" t="s">
        <v>150</v>
      </c>
      <c r="I19" s="80" t="str">
        <f t="shared" si="0"/>
        <v> </v>
      </c>
      <c r="J19" s="35">
        <f t="shared" si="1"/>
        <v>2.7051282051282053</v>
      </c>
      <c r="K19" s="14"/>
      <c r="L19" s="14" t="s">
        <v>5</v>
      </c>
      <c r="M19" s="41">
        <f t="shared" si="2"/>
        <v>0</v>
      </c>
      <c r="N19" s="47">
        <f t="shared" si="3"/>
        <v>78</v>
      </c>
      <c r="O19" s="47">
        <f t="shared" si="4"/>
        <v>2.7051282051282053</v>
      </c>
      <c r="P19" s="16">
        <v>3.5</v>
      </c>
      <c r="Q19" s="16" t="s">
        <v>6</v>
      </c>
      <c r="R19" s="15">
        <f t="shared" si="5"/>
        <v>0</v>
      </c>
      <c r="S19" s="16">
        <v>3</v>
      </c>
      <c r="T19" s="16" t="s">
        <v>7</v>
      </c>
      <c r="U19" s="15">
        <f t="shared" si="6"/>
        <v>0</v>
      </c>
      <c r="V19" s="16">
        <v>2.5</v>
      </c>
      <c r="W19" s="16" t="s">
        <v>8</v>
      </c>
      <c r="X19" s="15">
        <f t="shared" si="7"/>
        <v>0</v>
      </c>
      <c r="Y19" s="16">
        <v>2</v>
      </c>
      <c r="Z19" s="16" t="s">
        <v>9</v>
      </c>
      <c r="AA19" s="15">
        <f t="shared" si="8"/>
        <v>0</v>
      </c>
      <c r="AB19" s="16">
        <v>1.5</v>
      </c>
      <c r="AC19" s="16" t="s">
        <v>10</v>
      </c>
      <c r="AD19" s="15">
        <f t="shared" si="9"/>
        <v>0</v>
      </c>
      <c r="AE19" s="16">
        <v>1</v>
      </c>
      <c r="AF19" s="16" t="s">
        <v>11</v>
      </c>
      <c r="AG19" s="15">
        <f t="shared" si="10"/>
        <v>0</v>
      </c>
      <c r="AH19" s="16">
        <v>0</v>
      </c>
      <c r="AI19" s="16" t="s">
        <v>15</v>
      </c>
      <c r="AJ19" s="15">
        <f t="shared" si="11"/>
        <v>0</v>
      </c>
      <c r="AK19" s="15">
        <f t="shared" si="12"/>
        <v>0</v>
      </c>
      <c r="AL19" s="17" t="str">
        <f t="shared" si="13"/>
        <v> </v>
      </c>
      <c r="AM19" s="15">
        <f t="shared" si="14"/>
        <v>2.5</v>
      </c>
      <c r="AN19" s="40"/>
      <c r="AO19" s="39"/>
      <c r="AP19" s="42" t="s">
        <v>149</v>
      </c>
      <c r="AQ19" s="39"/>
      <c r="AR19" s="9"/>
      <c r="AS19" s="9"/>
      <c r="AT19" s="9"/>
      <c r="AU19" s="9"/>
      <c r="AV19" s="9"/>
      <c r="AW19" s="9"/>
      <c r="AX19" s="9"/>
    </row>
    <row r="20" spans="1:50" ht="19.5" customHeight="1">
      <c r="A20" s="89" t="s">
        <v>67</v>
      </c>
      <c r="B20" s="86" t="s">
        <v>72</v>
      </c>
      <c r="C20" s="34">
        <v>71</v>
      </c>
      <c r="D20" s="34" t="str">
        <f t="shared" si="15"/>
        <v> </v>
      </c>
      <c r="E20" s="34">
        <v>173.5</v>
      </c>
      <c r="F20" s="50" t="s">
        <v>34</v>
      </c>
      <c r="G20" s="51"/>
      <c r="H20" s="34" t="s">
        <v>150</v>
      </c>
      <c r="I20" s="80" t="str">
        <f t="shared" si="0"/>
        <v> </v>
      </c>
      <c r="J20" s="35">
        <f t="shared" si="1"/>
        <v>2.443661971830986</v>
      </c>
      <c r="K20" s="14"/>
      <c r="L20" s="14" t="s">
        <v>5</v>
      </c>
      <c r="M20" s="41">
        <f t="shared" si="2"/>
        <v>0</v>
      </c>
      <c r="N20" s="47">
        <f t="shared" si="3"/>
        <v>71</v>
      </c>
      <c r="O20" s="47">
        <f t="shared" si="4"/>
        <v>2.443661971830986</v>
      </c>
      <c r="P20" s="16">
        <v>3.5</v>
      </c>
      <c r="Q20" s="16" t="s">
        <v>6</v>
      </c>
      <c r="R20" s="15">
        <f t="shared" si="5"/>
        <v>0</v>
      </c>
      <c r="S20" s="16">
        <v>3</v>
      </c>
      <c r="T20" s="16" t="s">
        <v>7</v>
      </c>
      <c r="U20" s="15">
        <f t="shared" si="6"/>
        <v>0</v>
      </c>
      <c r="V20" s="16">
        <v>2.5</v>
      </c>
      <c r="W20" s="16" t="s">
        <v>8</v>
      </c>
      <c r="X20" s="15">
        <f t="shared" si="7"/>
        <v>0</v>
      </c>
      <c r="Y20" s="16">
        <v>2</v>
      </c>
      <c r="Z20" s="16" t="s">
        <v>9</v>
      </c>
      <c r="AA20" s="15">
        <f t="shared" si="8"/>
        <v>0</v>
      </c>
      <c r="AB20" s="16">
        <v>1.5</v>
      </c>
      <c r="AC20" s="16" t="s">
        <v>10</v>
      </c>
      <c r="AD20" s="15">
        <f t="shared" si="9"/>
        <v>0</v>
      </c>
      <c r="AE20" s="16">
        <v>1</v>
      </c>
      <c r="AF20" s="16" t="s">
        <v>11</v>
      </c>
      <c r="AG20" s="15">
        <f t="shared" si="10"/>
        <v>0</v>
      </c>
      <c r="AH20" s="16">
        <v>0</v>
      </c>
      <c r="AI20" s="16" t="s">
        <v>15</v>
      </c>
      <c r="AJ20" s="15">
        <f t="shared" si="11"/>
        <v>0</v>
      </c>
      <c r="AK20" s="15">
        <f t="shared" si="12"/>
        <v>0</v>
      </c>
      <c r="AL20" s="17" t="str">
        <f t="shared" si="13"/>
        <v> </v>
      </c>
      <c r="AM20" s="15">
        <f t="shared" si="14"/>
        <v>2.5</v>
      </c>
      <c r="AN20" s="40"/>
      <c r="AO20" s="39"/>
      <c r="AP20" s="42" t="s">
        <v>149</v>
      </c>
      <c r="AQ20" s="39"/>
      <c r="AR20" s="9"/>
      <c r="AS20" s="9"/>
      <c r="AT20" s="9"/>
      <c r="AU20" s="9"/>
      <c r="AV20" s="9"/>
      <c r="AW20" s="9"/>
      <c r="AX20" s="9"/>
    </row>
    <row r="21" spans="1:50" ht="19.5" customHeight="1">
      <c r="A21" s="114" t="s">
        <v>55</v>
      </c>
      <c r="B21" s="111" t="s">
        <v>56</v>
      </c>
      <c r="C21" s="108">
        <v>77</v>
      </c>
      <c r="D21" s="108">
        <f t="shared" si="15"/>
        <v>92</v>
      </c>
      <c r="E21" s="108">
        <v>185</v>
      </c>
      <c r="F21" s="139" t="s">
        <v>34</v>
      </c>
      <c r="G21" s="140"/>
      <c r="H21" s="119">
        <v>65</v>
      </c>
      <c r="I21" s="113" t="s">
        <v>158</v>
      </c>
      <c r="J21" s="109">
        <f t="shared" si="1"/>
        <v>2.3369565217391304</v>
      </c>
      <c r="K21" s="14"/>
      <c r="L21" s="14" t="s">
        <v>5</v>
      </c>
      <c r="M21" s="41">
        <f>IF(H21&lt;90,0,IF(H21&lt;=100,4,0))</f>
        <v>0</v>
      </c>
      <c r="N21" s="47">
        <f>IF(H21=" ",C21,(C21+15))</f>
        <v>92</v>
      </c>
      <c r="O21" s="47">
        <f>IF(H21="BAŞARILI",(E21/N21),IF(H21&gt;0,(((AK21*15)+E21)/N21),E21))</f>
        <v>2.3369565217391304</v>
      </c>
      <c r="P21" s="16">
        <v>3.5</v>
      </c>
      <c r="Q21" s="16" t="s">
        <v>6</v>
      </c>
      <c r="R21" s="15">
        <f>IF(H21&lt;85,0,IF(H21&lt;=89,3.5,0))</f>
        <v>0</v>
      </c>
      <c r="S21" s="16">
        <v>3</v>
      </c>
      <c r="T21" s="16" t="s">
        <v>7</v>
      </c>
      <c r="U21" s="15">
        <f>IF(H21&lt;80,0,IF(H21&lt;=84,3,0))</f>
        <v>0</v>
      </c>
      <c r="V21" s="16">
        <v>2.5</v>
      </c>
      <c r="W21" s="16" t="s">
        <v>8</v>
      </c>
      <c r="X21" s="15">
        <f>IF(H21&lt;75,0,IF(H21&lt;=79,2.5,0))</f>
        <v>0</v>
      </c>
      <c r="Y21" s="16">
        <v>2</v>
      </c>
      <c r="Z21" s="16" t="s">
        <v>9</v>
      </c>
      <c r="AA21" s="15">
        <f>IF(H21&lt;65,0,IF(H21&lt;=74,2,0))</f>
        <v>2</v>
      </c>
      <c r="AB21" s="16">
        <v>1.5</v>
      </c>
      <c r="AC21" s="16" t="s">
        <v>10</v>
      </c>
      <c r="AD21" s="15">
        <f>IF(H21&lt;58,0,IF(H21&lt;=64,1.5,0))</f>
        <v>0</v>
      </c>
      <c r="AE21" s="16">
        <v>1</v>
      </c>
      <c r="AF21" s="16" t="s">
        <v>11</v>
      </c>
      <c r="AG21" s="15">
        <f>IF(H21&lt;50,0,IF(H21&lt;=57,1,0))</f>
        <v>0</v>
      </c>
      <c r="AH21" s="16">
        <v>0</v>
      </c>
      <c r="AI21" s="16" t="s">
        <v>15</v>
      </c>
      <c r="AJ21" s="15">
        <f>IF(H21&lt;0,0,IF(H21&lt;=49,0,0))</f>
        <v>0</v>
      </c>
      <c r="AK21" s="15">
        <f>SUM(R21,U21,X21,AA21,AD21,AG21,AJ21,M21)</f>
        <v>2</v>
      </c>
      <c r="AL21" s="17" t="str">
        <f>IF(H21=" "," ",IF(AK21&lt;2,"GİREMEZ(AKTS)",IF(O21&gt;=AM21,"YETERLİ","GİREMEZ(ORTALAMA)")))</f>
        <v>GİREMEZ(ORTALAMA)</v>
      </c>
      <c r="AM21" s="15">
        <f>IF(LEFT(A21,1)="0",2,2.5)</f>
        <v>2.5</v>
      </c>
      <c r="AN21" s="40"/>
      <c r="AO21" s="39"/>
      <c r="AP21" s="42" t="s">
        <v>149</v>
      </c>
      <c r="AQ21" s="39"/>
      <c r="AR21" s="9"/>
      <c r="AS21" s="9"/>
      <c r="AT21" s="9"/>
      <c r="AU21" s="9"/>
      <c r="AV21" s="9"/>
      <c r="AW21" s="9"/>
      <c r="AX21" s="9"/>
    </row>
    <row r="22" spans="1:50" ht="19.5" customHeight="1">
      <c r="A22" s="141" t="s">
        <v>133</v>
      </c>
      <c r="B22" s="125" t="s">
        <v>134</v>
      </c>
      <c r="C22" s="142">
        <v>77</v>
      </c>
      <c r="D22" s="81">
        <f>IF(H22=" "," ",IF(H22="BAŞARILI",C22,N22))</f>
        <v>92</v>
      </c>
      <c r="E22" s="142">
        <v>231</v>
      </c>
      <c r="F22" s="126" t="s">
        <v>47</v>
      </c>
      <c r="G22" s="127"/>
      <c r="H22" s="142">
        <v>75</v>
      </c>
      <c r="I22" s="143" t="s">
        <v>150</v>
      </c>
      <c r="J22" s="144">
        <f t="shared" si="1"/>
        <v>2.9184782608695654</v>
      </c>
      <c r="K22" s="14"/>
      <c r="L22" s="14" t="s">
        <v>5</v>
      </c>
      <c r="M22" s="41">
        <f>IF(H22&lt;90,0,IF(H22&lt;=100,4,0))</f>
        <v>0</v>
      </c>
      <c r="N22" s="47">
        <f>IF(H22=" ",C22,(C22+15))</f>
        <v>92</v>
      </c>
      <c r="O22" s="47">
        <f>IF(H22="BAŞARILI",(E22/N22),IF(H22&gt;0,(((AK22*15)+E22)/N22),E22))</f>
        <v>2.9184782608695654</v>
      </c>
      <c r="P22" s="16">
        <v>3.5</v>
      </c>
      <c r="Q22" s="16" t="s">
        <v>6</v>
      </c>
      <c r="R22" s="15">
        <f>IF(H22&lt;85,0,IF(H22&lt;=89,3.5,0))</f>
        <v>0</v>
      </c>
      <c r="S22" s="16">
        <v>3</v>
      </c>
      <c r="T22" s="16" t="s">
        <v>7</v>
      </c>
      <c r="U22" s="15">
        <f>IF(H22&lt;80,0,IF(H22&lt;=84,3,0))</f>
        <v>0</v>
      </c>
      <c r="V22" s="16">
        <v>2.5</v>
      </c>
      <c r="W22" s="16" t="s">
        <v>8</v>
      </c>
      <c r="X22" s="15">
        <f>IF(H22&lt;75,0,IF(H22&lt;=79,2.5,0))</f>
        <v>2.5</v>
      </c>
      <c r="Y22" s="16">
        <v>2</v>
      </c>
      <c r="Z22" s="16" t="s">
        <v>9</v>
      </c>
      <c r="AA22" s="15">
        <f>IF(H22&lt;65,0,IF(H22&lt;=74,2,0))</f>
        <v>0</v>
      </c>
      <c r="AB22" s="16">
        <v>1.5</v>
      </c>
      <c r="AC22" s="16" t="s">
        <v>10</v>
      </c>
      <c r="AD22" s="15">
        <f>IF(H22&lt;58,0,IF(H22&lt;=64,1.5,0))</f>
        <v>0</v>
      </c>
      <c r="AE22" s="16">
        <v>1</v>
      </c>
      <c r="AF22" s="16" t="s">
        <v>11</v>
      </c>
      <c r="AG22" s="15">
        <f>IF(H22&lt;50,0,IF(H22&lt;=57,1,0))</f>
        <v>0</v>
      </c>
      <c r="AH22" s="16">
        <v>0</v>
      </c>
      <c r="AI22" s="16" t="s">
        <v>15</v>
      </c>
      <c r="AJ22" s="15">
        <f>IF(H22&lt;0,0,IF(H22&lt;=49,0,0))</f>
        <v>0</v>
      </c>
      <c r="AK22" s="15">
        <f>SUM(R22,U22,X22,AA22,AD22,AG22,AJ22,M22)</f>
        <v>2.5</v>
      </c>
      <c r="AL22" s="17" t="str">
        <f>IF(H22=" "," ",IF(AK22&lt;2,"GİREMEZ(AKTS)",IF(O22&gt;=AM22,"YETERLİ","GİREMEZ(ORTALAMA)")))</f>
        <v>YETERLİ</v>
      </c>
      <c r="AM22" s="15">
        <f>IF(LEFT(A22,1)="0",2,2.5)</f>
        <v>2.5</v>
      </c>
      <c r="AN22" s="40"/>
      <c r="AO22" s="39"/>
      <c r="AP22" s="42" t="s">
        <v>149</v>
      </c>
      <c r="AQ22" s="39"/>
      <c r="AR22" s="9"/>
      <c r="AS22" s="9"/>
      <c r="AT22" s="9"/>
      <c r="AU22" s="9"/>
      <c r="AV22" s="9"/>
      <c r="AW22" s="9"/>
      <c r="AX22" s="9"/>
    </row>
    <row r="23" spans="1:50" ht="19.5" customHeight="1">
      <c r="A23" s="124" t="s">
        <v>68</v>
      </c>
      <c r="B23" s="125" t="s">
        <v>73</v>
      </c>
      <c r="C23" s="142">
        <v>77</v>
      </c>
      <c r="D23" s="81" t="str">
        <f>IF(H23=" "," ",IF(H23="BAŞARILI",C23,N23))</f>
        <v> </v>
      </c>
      <c r="E23" s="142">
        <v>199.5</v>
      </c>
      <c r="F23" s="126" t="s">
        <v>38</v>
      </c>
      <c r="G23" s="127"/>
      <c r="H23" s="142" t="s">
        <v>150</v>
      </c>
      <c r="I23" s="143" t="str">
        <f t="shared" si="0"/>
        <v> </v>
      </c>
      <c r="J23" s="35">
        <f t="shared" si="1"/>
        <v>2.590909090909091</v>
      </c>
      <c r="K23" s="14"/>
      <c r="L23" s="14" t="s">
        <v>5</v>
      </c>
      <c r="M23" s="41">
        <f>IF(H23&lt;90,0,IF(H23&lt;=100,4,0))</f>
        <v>0</v>
      </c>
      <c r="N23" s="47">
        <f>IF(H23=" ",C23,(C23+15))</f>
        <v>77</v>
      </c>
      <c r="O23" s="47">
        <f>IF(H23="BAŞARILI",(E23/N23),IF(H23&gt;0,(((AK23*15)+E23)/N23),E23))</f>
        <v>2.590909090909091</v>
      </c>
      <c r="P23" s="16">
        <v>3.5</v>
      </c>
      <c r="Q23" s="16" t="s">
        <v>6</v>
      </c>
      <c r="R23" s="15">
        <f>IF(H23&lt;85,0,IF(H23&lt;=89,3.5,0))</f>
        <v>0</v>
      </c>
      <c r="S23" s="16">
        <v>3</v>
      </c>
      <c r="T23" s="16" t="s">
        <v>7</v>
      </c>
      <c r="U23" s="15">
        <f>IF(H23&lt;80,0,IF(H23&lt;=84,3,0))</f>
        <v>0</v>
      </c>
      <c r="V23" s="16">
        <v>2.5</v>
      </c>
      <c r="W23" s="16" t="s">
        <v>8</v>
      </c>
      <c r="X23" s="15">
        <f>IF(H23&lt;75,0,IF(H23&lt;=79,2.5,0))</f>
        <v>0</v>
      </c>
      <c r="Y23" s="16">
        <v>2</v>
      </c>
      <c r="Z23" s="16" t="s">
        <v>9</v>
      </c>
      <c r="AA23" s="15">
        <f>IF(H23&lt;65,0,IF(H23&lt;=74,2,0))</f>
        <v>0</v>
      </c>
      <c r="AB23" s="16">
        <v>1.5</v>
      </c>
      <c r="AC23" s="16" t="s">
        <v>10</v>
      </c>
      <c r="AD23" s="15">
        <f>IF(H23&lt;58,0,IF(H23&lt;=64,1.5,0))</f>
        <v>0</v>
      </c>
      <c r="AE23" s="16">
        <v>1</v>
      </c>
      <c r="AF23" s="16" t="s">
        <v>11</v>
      </c>
      <c r="AG23" s="15">
        <f>IF(H23&lt;50,0,IF(H23&lt;=57,1,0))</f>
        <v>0</v>
      </c>
      <c r="AH23" s="16">
        <v>0</v>
      </c>
      <c r="AI23" s="16" t="s">
        <v>15</v>
      </c>
      <c r="AJ23" s="15">
        <f>IF(H23&lt;0,0,IF(H23&lt;=49,0,0))</f>
        <v>0</v>
      </c>
      <c r="AK23" s="15">
        <f>SUM(R23,U23,X23,AA23,AD23,AG23,AJ23,M23)</f>
        <v>0</v>
      </c>
      <c r="AL23" s="17" t="str">
        <f>IF(H23=" "," ",IF(AK23&lt;2,"GİREMEZ(AKTS)",IF(O23&gt;=AM23,"YETERLİ","GİREMEZ(ORTALAMA)")))</f>
        <v> </v>
      </c>
      <c r="AM23" s="15">
        <f>IF(LEFT(A23,1)="0",2,2.5)</f>
        <v>2.5</v>
      </c>
      <c r="AN23" s="40"/>
      <c r="AO23" s="39"/>
      <c r="AP23" s="42" t="s">
        <v>149</v>
      </c>
      <c r="AQ23" s="39"/>
      <c r="AR23" s="9"/>
      <c r="AS23" s="9"/>
      <c r="AT23" s="9"/>
      <c r="AU23" s="9"/>
      <c r="AV23" s="9"/>
      <c r="AW23" s="9"/>
      <c r="AX23" s="9"/>
    </row>
    <row r="24" spans="1:50" ht="19.5" customHeight="1">
      <c r="A24" s="236" t="s">
        <v>156</v>
      </c>
      <c r="B24" s="237" t="s">
        <v>155</v>
      </c>
      <c r="C24" s="238">
        <v>78</v>
      </c>
      <c r="D24" s="108">
        <f>IF(H24=" "," ",IF(H24="BAŞARILI",C24,N24))</f>
        <v>93</v>
      </c>
      <c r="E24" s="119">
        <v>222</v>
      </c>
      <c r="F24" s="239" t="s">
        <v>38</v>
      </c>
      <c r="G24" s="140"/>
      <c r="H24" s="119">
        <v>75</v>
      </c>
      <c r="I24" s="113" t="s">
        <v>159</v>
      </c>
      <c r="J24" s="109">
        <f t="shared" si="1"/>
        <v>2.7903225806451615</v>
      </c>
      <c r="K24" s="14"/>
      <c r="L24" s="14" t="s">
        <v>5</v>
      </c>
      <c r="M24" s="41">
        <f>IF(H24&lt;90,0,IF(H24&lt;=100,4,0))</f>
        <v>0</v>
      </c>
      <c r="N24" s="47">
        <f>IF(H24=" ",C24,(C24+15))</f>
        <v>93</v>
      </c>
      <c r="O24" s="47">
        <f>IF(H24="BAŞARILI",(E24/N24),IF(H24&gt;0,(((AK24*15)+E24)/N24),E24))</f>
        <v>2.7903225806451615</v>
      </c>
      <c r="P24" s="16">
        <v>3.5</v>
      </c>
      <c r="Q24" s="16" t="s">
        <v>6</v>
      </c>
      <c r="R24" s="15">
        <f>IF(H24&lt;85,0,IF(H24&lt;=89,3.5,0))</f>
        <v>0</v>
      </c>
      <c r="S24" s="16">
        <v>3</v>
      </c>
      <c r="T24" s="16" t="s">
        <v>7</v>
      </c>
      <c r="U24" s="15">
        <f>IF(H24&lt;80,0,IF(H24&lt;=84,3,0))</f>
        <v>0</v>
      </c>
      <c r="V24" s="16">
        <v>2.5</v>
      </c>
      <c r="W24" s="16" t="s">
        <v>8</v>
      </c>
      <c r="X24" s="15">
        <f>IF(H24&lt;75,0,IF(H24&lt;=79,2.5,0))</f>
        <v>2.5</v>
      </c>
      <c r="Y24" s="16">
        <v>2</v>
      </c>
      <c r="Z24" s="16" t="s">
        <v>9</v>
      </c>
      <c r="AA24" s="15">
        <f>IF(H24&lt;65,0,IF(H24&lt;=74,2,0))</f>
        <v>0</v>
      </c>
      <c r="AB24" s="16">
        <v>1.5</v>
      </c>
      <c r="AC24" s="16" t="s">
        <v>10</v>
      </c>
      <c r="AD24" s="15">
        <f>IF(H24&lt;58,0,IF(H24&lt;=64,1.5,0))</f>
        <v>0</v>
      </c>
      <c r="AE24" s="16">
        <v>1</v>
      </c>
      <c r="AF24" s="16" t="s">
        <v>11</v>
      </c>
      <c r="AG24" s="15">
        <f>IF(H24&lt;50,0,IF(H24&lt;=57,1,0))</f>
        <v>0</v>
      </c>
      <c r="AH24" s="16">
        <v>0</v>
      </c>
      <c r="AI24" s="16" t="s">
        <v>15</v>
      </c>
      <c r="AJ24" s="15">
        <f>IF(H24&lt;0,0,IF(H24&lt;=49,0,0))</f>
        <v>0</v>
      </c>
      <c r="AK24" s="15">
        <f>SUM(R24,U24,X24,AA24,AD24,AG24,AJ24,M24)</f>
        <v>2.5</v>
      </c>
      <c r="AL24" s="17" t="str">
        <f>IF(H24=" "," ",IF(AK24&lt;2,"GİREMEZ(AKTS)",IF(O24&gt;=AM24,"YETERLİ","GİREMEZ(ORTALAMA)")))</f>
        <v>YETERLİ</v>
      </c>
      <c r="AM24" s="15">
        <f>IF(LEFT(A24,1)="0",2,2.5)</f>
        <v>2.5</v>
      </c>
      <c r="AN24" s="40"/>
      <c r="AO24" s="39"/>
      <c r="AP24" s="42" t="s">
        <v>149</v>
      </c>
      <c r="AQ24" s="39"/>
      <c r="AR24" s="9"/>
      <c r="AS24" s="9"/>
      <c r="AT24" s="9"/>
      <c r="AU24" s="9"/>
      <c r="AV24" s="9"/>
      <c r="AW24" s="9"/>
      <c r="AX24" s="9"/>
    </row>
    <row r="25" spans="1:50" ht="19.5" customHeight="1" thickBot="1">
      <c r="A25" s="145" t="s">
        <v>150</v>
      </c>
      <c r="B25" s="146" t="s">
        <v>150</v>
      </c>
      <c r="C25" s="69"/>
      <c r="D25" s="69"/>
      <c r="E25" s="69"/>
      <c r="F25" s="90"/>
      <c r="G25" s="91"/>
      <c r="H25" s="69"/>
      <c r="I25" s="92" t="str">
        <f t="shared" si="0"/>
        <v> </v>
      </c>
      <c r="J25" s="93" t="str">
        <f t="shared" si="1"/>
        <v> </v>
      </c>
      <c r="K25" s="14"/>
      <c r="L25" s="14" t="s">
        <v>5</v>
      </c>
      <c r="M25" s="41">
        <f t="shared" si="2"/>
        <v>0</v>
      </c>
      <c r="N25" s="47">
        <f t="shared" si="3"/>
        <v>15</v>
      </c>
      <c r="O25" s="47">
        <f t="shared" si="4"/>
        <v>0</v>
      </c>
      <c r="P25" s="16">
        <v>3.5</v>
      </c>
      <c r="Q25" s="16" t="s">
        <v>6</v>
      </c>
      <c r="R25" s="15">
        <f t="shared" si="5"/>
        <v>0</v>
      </c>
      <c r="S25" s="16">
        <v>3</v>
      </c>
      <c r="T25" s="16" t="s">
        <v>7</v>
      </c>
      <c r="U25" s="15">
        <f t="shared" si="6"/>
        <v>0</v>
      </c>
      <c r="V25" s="16">
        <v>2.5</v>
      </c>
      <c r="W25" s="16" t="s">
        <v>8</v>
      </c>
      <c r="X25" s="15">
        <f t="shared" si="7"/>
        <v>0</v>
      </c>
      <c r="Y25" s="16">
        <v>2</v>
      </c>
      <c r="Z25" s="16" t="s">
        <v>9</v>
      </c>
      <c r="AA25" s="15">
        <f t="shared" si="8"/>
        <v>0</v>
      </c>
      <c r="AB25" s="16">
        <v>1.5</v>
      </c>
      <c r="AC25" s="16" t="s">
        <v>10</v>
      </c>
      <c r="AD25" s="15">
        <f t="shared" si="9"/>
        <v>0</v>
      </c>
      <c r="AE25" s="16">
        <v>1</v>
      </c>
      <c r="AF25" s="16" t="s">
        <v>11</v>
      </c>
      <c r="AG25" s="15">
        <f t="shared" si="10"/>
        <v>0</v>
      </c>
      <c r="AH25" s="16">
        <v>0</v>
      </c>
      <c r="AI25" s="16" t="s">
        <v>15</v>
      </c>
      <c r="AJ25" s="15">
        <f t="shared" si="11"/>
        <v>0</v>
      </c>
      <c r="AK25" s="15">
        <f t="shared" si="12"/>
        <v>0</v>
      </c>
      <c r="AL25" s="17" t="str">
        <f t="shared" si="13"/>
        <v>GİREMEZ(AKTS)</v>
      </c>
      <c r="AM25" s="15">
        <f t="shared" si="14"/>
        <v>2.5</v>
      </c>
      <c r="AN25" s="40"/>
      <c r="AO25" s="39"/>
      <c r="AP25" s="42" t="s">
        <v>149</v>
      </c>
      <c r="AQ25" s="39"/>
      <c r="AR25" s="9"/>
      <c r="AS25" s="9"/>
      <c r="AT25" s="9"/>
      <c r="AU25" s="9"/>
      <c r="AV25" s="9"/>
      <c r="AW25" s="9"/>
      <c r="AX25" s="9"/>
    </row>
    <row r="26" spans="1:50" s="5" customFormat="1" ht="16.5" thickBot="1">
      <c r="A26" s="29"/>
      <c r="B26" s="8"/>
      <c r="C26" s="29"/>
      <c r="D26" s="29"/>
      <c r="E26" s="29"/>
      <c r="F26" s="8"/>
      <c r="G26" s="8"/>
      <c r="H26" s="30"/>
      <c r="I26" s="8"/>
      <c r="J26" s="2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9"/>
      <c r="AS26" s="9"/>
      <c r="AT26" s="9"/>
      <c r="AU26" s="9"/>
      <c r="AV26" s="9"/>
      <c r="AW26" s="9"/>
      <c r="AX26" s="9"/>
    </row>
    <row r="27" spans="1:50" s="5" customFormat="1" ht="21.75" customHeight="1">
      <c r="A27" s="183" t="s">
        <v>19</v>
      </c>
      <c r="B27" s="184"/>
      <c r="C27" s="24"/>
      <c r="D27" s="184" t="s">
        <v>19</v>
      </c>
      <c r="E27" s="184"/>
      <c r="F27" s="184"/>
      <c r="G27" s="84"/>
      <c r="H27" s="184" t="s">
        <v>19</v>
      </c>
      <c r="I27" s="185"/>
      <c r="J27" s="186"/>
      <c r="K27" s="94"/>
      <c r="L27" s="44" t="s">
        <v>19</v>
      </c>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78"/>
      <c r="AN27" s="39"/>
      <c r="AO27" s="39"/>
      <c r="AP27" s="39"/>
      <c r="AQ27" s="39"/>
      <c r="AR27" s="9"/>
      <c r="AS27" s="9"/>
      <c r="AT27" s="9"/>
      <c r="AU27" s="9"/>
      <c r="AV27" s="9"/>
      <c r="AW27" s="9"/>
      <c r="AX27" s="9"/>
    </row>
    <row r="28" spans="1:50" s="5" customFormat="1" ht="21.75" customHeight="1">
      <c r="A28" s="187" t="s">
        <v>30</v>
      </c>
      <c r="B28" s="188"/>
      <c r="C28" s="58"/>
      <c r="D28" s="174" t="s">
        <v>34</v>
      </c>
      <c r="E28" s="174"/>
      <c r="F28" s="174"/>
      <c r="G28" s="59"/>
      <c r="H28" s="189" t="s">
        <v>38</v>
      </c>
      <c r="I28" s="189"/>
      <c r="J28" s="189"/>
      <c r="K28" s="95"/>
      <c r="L28" s="43"/>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78"/>
      <c r="AN28" s="79"/>
      <c r="AO28" s="39"/>
      <c r="AP28" s="39"/>
      <c r="AQ28" s="39"/>
      <c r="AR28" s="9"/>
      <c r="AS28" s="9"/>
      <c r="AT28" s="9"/>
      <c r="AU28" s="9"/>
      <c r="AV28" s="9"/>
      <c r="AW28" s="9"/>
      <c r="AX28" s="9"/>
    </row>
    <row r="29" spans="1:50" s="5" customFormat="1" ht="21.75" customHeight="1">
      <c r="A29" s="26"/>
      <c r="B29" s="21"/>
      <c r="C29" s="21"/>
      <c r="D29" s="20"/>
      <c r="E29" s="20"/>
      <c r="F29" s="20"/>
      <c r="G29" s="21"/>
      <c r="H29" s="21"/>
      <c r="I29" s="21"/>
      <c r="J29" s="25"/>
      <c r="K29" s="95"/>
      <c r="L29" s="43"/>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78"/>
      <c r="AN29" s="79"/>
      <c r="AO29" s="39"/>
      <c r="AP29" s="39"/>
      <c r="AQ29" s="39"/>
      <c r="AR29" s="9"/>
      <c r="AS29" s="9"/>
      <c r="AT29" s="9"/>
      <c r="AU29" s="9"/>
      <c r="AV29" s="9"/>
      <c r="AW29" s="9"/>
      <c r="AX29" s="9"/>
    </row>
    <row r="30" spans="1:50" s="5" customFormat="1" ht="21.75" customHeight="1">
      <c r="A30" s="26"/>
      <c r="B30" s="21"/>
      <c r="C30" s="21"/>
      <c r="D30" s="172" t="s">
        <v>19</v>
      </c>
      <c r="E30" s="172"/>
      <c r="F30" s="172"/>
      <c r="G30" s="21"/>
      <c r="H30" s="21"/>
      <c r="I30" s="172"/>
      <c r="J30" s="172"/>
      <c r="K30" s="173"/>
      <c r="L30" s="43"/>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78"/>
      <c r="AN30" s="79"/>
      <c r="AO30" s="39"/>
      <c r="AP30" s="39"/>
      <c r="AQ30" s="39"/>
      <c r="AR30" s="9"/>
      <c r="AS30" s="9"/>
      <c r="AT30" s="9"/>
      <c r="AU30" s="9"/>
      <c r="AV30" s="9"/>
      <c r="AW30" s="9"/>
      <c r="AX30" s="9"/>
    </row>
    <row r="31" spans="1:50" s="5" customFormat="1" ht="21.75" customHeight="1">
      <c r="A31" s="26"/>
      <c r="B31" s="21"/>
      <c r="C31" s="21"/>
      <c r="D31" s="20"/>
      <c r="E31" s="20"/>
      <c r="F31" s="20"/>
      <c r="G31" s="21"/>
      <c r="H31" s="21"/>
      <c r="I31" s="21"/>
      <c r="J31" s="25"/>
      <c r="K31" s="95"/>
      <c r="L31" s="43"/>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78"/>
      <c r="AN31" s="79"/>
      <c r="AO31" s="39"/>
      <c r="AP31" s="39"/>
      <c r="AQ31" s="39"/>
      <c r="AR31" s="9"/>
      <c r="AS31" s="9"/>
      <c r="AT31" s="9"/>
      <c r="AU31" s="9"/>
      <c r="AV31" s="9"/>
      <c r="AW31" s="9"/>
      <c r="AX31" s="9"/>
    </row>
    <row r="32" spans="1:43" s="5" customFormat="1" ht="21.75" customHeight="1">
      <c r="A32" s="27"/>
      <c r="B32" s="23"/>
      <c r="C32" s="21"/>
      <c r="D32" s="174" t="s">
        <v>29</v>
      </c>
      <c r="E32" s="174"/>
      <c r="F32" s="174"/>
      <c r="G32" s="58"/>
      <c r="H32" s="71"/>
      <c r="I32" s="175"/>
      <c r="J32" s="175"/>
      <c r="K32" s="176"/>
      <c r="L32" s="43"/>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78"/>
      <c r="AN32" s="79"/>
      <c r="AO32" s="39"/>
      <c r="AP32" s="39"/>
      <c r="AQ32" s="39"/>
    </row>
    <row r="33" spans="1:43" s="5" customFormat="1" ht="30" customHeight="1">
      <c r="A33" s="177" t="s">
        <v>21</v>
      </c>
      <c r="B33" s="178"/>
      <c r="C33" s="178"/>
      <c r="D33" s="178"/>
      <c r="E33" s="178"/>
      <c r="F33" s="178"/>
      <c r="G33" s="178"/>
      <c r="H33" s="178"/>
      <c r="I33" s="178"/>
      <c r="J33" s="179"/>
      <c r="K33" s="96"/>
      <c r="L33" s="43"/>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78"/>
      <c r="AN33" s="79"/>
      <c r="AO33" s="39"/>
      <c r="AP33" s="39"/>
      <c r="AQ33" s="39"/>
    </row>
    <row r="34" spans="1:43" s="5" customFormat="1" ht="73.5" customHeight="1" thickBot="1">
      <c r="A34" s="180" t="s">
        <v>20</v>
      </c>
      <c r="B34" s="181"/>
      <c r="C34" s="181"/>
      <c r="D34" s="181"/>
      <c r="E34" s="181"/>
      <c r="F34" s="181"/>
      <c r="G34" s="181"/>
      <c r="H34" s="181"/>
      <c r="I34" s="181"/>
      <c r="J34" s="182"/>
      <c r="K34" s="97"/>
      <c r="L34" s="43"/>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78"/>
      <c r="AN34" s="39"/>
      <c r="AO34" s="39"/>
      <c r="AP34" s="39"/>
      <c r="AQ34" s="39"/>
    </row>
    <row r="35" spans="1:43" s="5" customFormat="1" ht="15.75">
      <c r="A35" s="4"/>
      <c r="C35" s="4"/>
      <c r="D35" s="4"/>
      <c r="E35" s="4"/>
      <c r="H35" s="6"/>
      <c r="J35" s="4"/>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row>
    <row r="36" spans="1:43" s="5" customFormat="1" ht="15.75">
      <c r="A36" s="4"/>
      <c r="C36" s="4"/>
      <c r="D36" s="4"/>
      <c r="E36" s="4"/>
      <c r="H36" s="6"/>
      <c r="J36" s="4"/>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row>
    <row r="37" spans="1:43" s="5" customFormat="1" ht="15.75">
      <c r="A37" s="4"/>
      <c r="C37" s="4"/>
      <c r="D37" s="4"/>
      <c r="E37" s="4"/>
      <c r="H37" s="6"/>
      <c r="J37" s="4"/>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row>
    <row r="38" spans="1:43" s="5" customFormat="1" ht="15.75">
      <c r="A38" s="4"/>
      <c r="C38" s="4"/>
      <c r="D38" s="4"/>
      <c r="E38" s="4"/>
      <c r="H38" s="6"/>
      <c r="J38" s="4"/>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row>
    <row r="39" spans="1:43" s="5" customFormat="1" ht="15.75">
      <c r="A39" s="4"/>
      <c r="C39" s="4"/>
      <c r="D39" s="4"/>
      <c r="E39" s="4"/>
      <c r="H39" s="6"/>
      <c r="J39" s="4"/>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row>
    <row r="40" spans="1:43" s="5" customFormat="1" ht="15.75">
      <c r="A40" s="4"/>
      <c r="C40" s="4"/>
      <c r="D40" s="4"/>
      <c r="E40" s="4"/>
      <c r="H40" s="6"/>
      <c r="J40" s="4"/>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row>
    <row r="41" spans="1:43" s="5" customFormat="1" ht="15.75">
      <c r="A41" s="4"/>
      <c r="C41" s="4"/>
      <c r="D41" s="4"/>
      <c r="E41" s="4"/>
      <c r="H41" s="6"/>
      <c r="J41" s="4"/>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row>
    <row r="42" spans="1:43" s="5" customFormat="1" ht="15.75">
      <c r="A42" s="4"/>
      <c r="C42" s="4"/>
      <c r="D42" s="4"/>
      <c r="E42" s="4"/>
      <c r="H42" s="6"/>
      <c r="J42" s="4"/>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sheetData>
  <sheetProtection/>
  <mergeCells count="21">
    <mergeCell ref="A7:J7"/>
    <mergeCell ref="A8:J8"/>
    <mergeCell ref="F10:G10"/>
    <mergeCell ref="A1:J1"/>
    <mergeCell ref="A2:J2"/>
    <mergeCell ref="A3:J3"/>
    <mergeCell ref="A4:J4"/>
    <mergeCell ref="A5:J5"/>
    <mergeCell ref="A6:J6"/>
    <mergeCell ref="A27:B27"/>
    <mergeCell ref="D27:F27"/>
    <mergeCell ref="H27:J27"/>
    <mergeCell ref="A28:B28"/>
    <mergeCell ref="D28:F28"/>
    <mergeCell ref="H28:J28"/>
    <mergeCell ref="D30:F30"/>
    <mergeCell ref="I30:K30"/>
    <mergeCell ref="D32:F32"/>
    <mergeCell ref="I32:K32"/>
    <mergeCell ref="A33:J33"/>
    <mergeCell ref="A34:J34"/>
  </mergeCells>
  <printOptions horizontalCentered="1" verticalCentered="1"/>
  <pageMargins left="0.28" right="0.23" top="0.17" bottom="0" header="0" footer="0"/>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AX359"/>
  <sheetViews>
    <sheetView showGridLines="0" zoomScale="70" zoomScaleNormal="70" zoomScaleSheetLayoutView="80" zoomScalePageLayoutView="0" workbookViewId="0" topLeftCell="A7">
      <selection activeCell="I23" sqref="I23"/>
    </sheetView>
  </sheetViews>
  <sheetFormatPr defaultColWidth="9.140625" defaultRowHeight="15"/>
  <cols>
    <col min="1" max="1" width="21.57421875" style="1" customWidth="1"/>
    <col min="2" max="2" width="29.7109375" style="2" customWidth="1"/>
    <col min="3" max="3" width="17.57421875" style="1" customWidth="1"/>
    <col min="4" max="5" width="16.28125" style="1" customWidth="1"/>
    <col min="6" max="6" width="14.28125" style="2" customWidth="1"/>
    <col min="7" max="7" width="27.421875" style="2" customWidth="1"/>
    <col min="8" max="8" width="14.421875" style="3" customWidth="1"/>
    <col min="9" max="9" width="44.28125" style="2" customWidth="1"/>
    <col min="10" max="10" width="16.57421875" style="1" customWidth="1"/>
    <col min="11" max="11" width="10.140625" style="5" hidden="1" customWidth="1"/>
    <col min="12" max="12" width="8.8515625" style="5" hidden="1" customWidth="1"/>
    <col min="13" max="13" width="2.28125" style="5" hidden="1" customWidth="1"/>
    <col min="14" max="14" width="5.0039062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98" t="s">
        <v>17</v>
      </c>
      <c r="B1" s="199"/>
      <c r="C1" s="199"/>
      <c r="D1" s="199"/>
      <c r="E1" s="199"/>
      <c r="F1" s="199"/>
      <c r="G1" s="199"/>
      <c r="H1" s="199"/>
      <c r="I1" s="199"/>
      <c r="J1" s="200"/>
    </row>
    <row r="2" spans="1:10" ht="15.75">
      <c r="A2" s="201" t="s">
        <v>18</v>
      </c>
      <c r="B2" s="172"/>
      <c r="C2" s="172"/>
      <c r="D2" s="172"/>
      <c r="E2" s="172"/>
      <c r="F2" s="172"/>
      <c r="G2" s="172"/>
      <c r="H2" s="172"/>
      <c r="I2" s="172"/>
      <c r="J2" s="173"/>
    </row>
    <row r="3" spans="1:43" ht="15.75">
      <c r="A3" s="201" t="s">
        <v>24</v>
      </c>
      <c r="B3" s="172"/>
      <c r="C3" s="172"/>
      <c r="D3" s="172"/>
      <c r="E3" s="172"/>
      <c r="F3" s="172"/>
      <c r="G3" s="172"/>
      <c r="H3" s="172"/>
      <c r="I3" s="172"/>
      <c r="J3" s="17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5.75">
      <c r="A4" s="201" t="s">
        <v>41</v>
      </c>
      <c r="B4" s="172"/>
      <c r="C4" s="172"/>
      <c r="D4" s="172"/>
      <c r="E4" s="172"/>
      <c r="F4" s="172"/>
      <c r="G4" s="172"/>
      <c r="H4" s="172"/>
      <c r="I4" s="172"/>
      <c r="J4" s="17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5.75">
      <c r="A5" s="193" t="s">
        <v>25</v>
      </c>
      <c r="B5" s="194"/>
      <c r="C5" s="194"/>
      <c r="D5" s="194"/>
      <c r="E5" s="194"/>
      <c r="F5" s="194"/>
      <c r="G5" s="194"/>
      <c r="H5" s="194"/>
      <c r="I5" s="194"/>
      <c r="J5" s="195"/>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75">
      <c r="A6" s="193" t="s">
        <v>22</v>
      </c>
      <c r="B6" s="194"/>
      <c r="C6" s="194"/>
      <c r="D6" s="194"/>
      <c r="E6" s="194"/>
      <c r="F6" s="194"/>
      <c r="G6" s="194"/>
      <c r="H6" s="194"/>
      <c r="I6" s="194"/>
      <c r="J6" s="195"/>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5.75">
      <c r="A7" s="190">
        <v>41832</v>
      </c>
      <c r="B7" s="191"/>
      <c r="C7" s="191"/>
      <c r="D7" s="191"/>
      <c r="E7" s="191"/>
      <c r="F7" s="191"/>
      <c r="G7" s="191"/>
      <c r="H7" s="191"/>
      <c r="I7" s="191"/>
      <c r="J7" s="19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5.75">
      <c r="A8" s="193" t="s">
        <v>31</v>
      </c>
      <c r="B8" s="194"/>
      <c r="C8" s="194"/>
      <c r="D8" s="194"/>
      <c r="E8" s="194"/>
      <c r="F8" s="194"/>
      <c r="G8" s="194"/>
      <c r="H8" s="194"/>
      <c r="I8" s="194"/>
      <c r="J8" s="195"/>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ht="16.5" thickBot="1">
      <c r="A9" s="31"/>
      <c r="B9" s="8"/>
      <c r="C9" s="29"/>
      <c r="D9" s="29"/>
      <c r="E9" s="29"/>
      <c r="F9" s="8"/>
      <c r="G9" s="8"/>
      <c r="H9" s="30"/>
      <c r="I9" s="8"/>
      <c r="J9" s="32"/>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26.25" thickBot="1">
      <c r="A10" s="12" t="s">
        <v>0</v>
      </c>
      <c r="B10" s="11" t="s">
        <v>1</v>
      </c>
      <c r="C10" s="11" t="s">
        <v>13</v>
      </c>
      <c r="D10" s="11" t="s">
        <v>14</v>
      </c>
      <c r="E10" s="11" t="s">
        <v>12</v>
      </c>
      <c r="F10" s="196" t="s">
        <v>2</v>
      </c>
      <c r="G10" s="210"/>
      <c r="H10" s="11" t="s">
        <v>3</v>
      </c>
      <c r="I10" s="11" t="s">
        <v>4</v>
      </c>
      <c r="J10" s="13" t="s">
        <v>23</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t="s">
        <v>16</v>
      </c>
      <c r="AL10" s="40"/>
      <c r="AM10" s="40"/>
      <c r="AN10" s="40"/>
      <c r="AO10" s="39"/>
      <c r="AP10" s="39"/>
      <c r="AQ10" s="39"/>
    </row>
    <row r="11" spans="1:50" ht="19.5" customHeight="1">
      <c r="A11" s="85" t="s">
        <v>74</v>
      </c>
      <c r="B11" s="86" t="s">
        <v>78</v>
      </c>
      <c r="C11" s="19">
        <v>86</v>
      </c>
      <c r="D11" s="34" t="str">
        <f>IF(H11=" "," ",IF(H11="BAŞARILI",C11,N11))</f>
        <v> </v>
      </c>
      <c r="E11" s="19">
        <v>215.5</v>
      </c>
      <c r="F11" s="211" t="s">
        <v>29</v>
      </c>
      <c r="G11" s="212"/>
      <c r="H11" s="57" t="s">
        <v>150</v>
      </c>
      <c r="I11" s="80" t="str">
        <f>IF(C11=0," ",IF(H11=0," ",IF(H11="GR",AP11,AL11)))</f>
        <v> </v>
      </c>
      <c r="J11" s="35">
        <f>IF(C11=0," ",IF(H11=0," ",O11))</f>
        <v>2.505813953488372</v>
      </c>
      <c r="K11" s="14"/>
      <c r="L11" s="14" t="s">
        <v>5</v>
      </c>
      <c r="M11" s="41">
        <f aca="true" t="shared" si="0" ref="M11:M16">IF(H11&lt;90,0,IF(H11&lt;=100,4,0))</f>
        <v>0</v>
      </c>
      <c r="N11" s="47">
        <f aca="true" t="shared" si="1" ref="N11:N16">IF(H11=" ",C11,(C11+15))</f>
        <v>86</v>
      </c>
      <c r="O11" s="47">
        <f aca="true" t="shared" si="2" ref="O11:O16">IF(H11="BAŞARILI",(E11/N11),IF(H11&gt;0,(((AK11*15)+E11)/N11),E11))</f>
        <v>2.505813953488372</v>
      </c>
      <c r="P11" s="16">
        <v>3.5</v>
      </c>
      <c r="Q11" s="16" t="s">
        <v>6</v>
      </c>
      <c r="R11" s="15">
        <f aca="true" t="shared" si="3" ref="R11:R16">IF(H11&lt;85,0,IF(H11&lt;=89,3.5,0))</f>
        <v>0</v>
      </c>
      <c r="S11" s="16">
        <v>3</v>
      </c>
      <c r="T11" s="16" t="s">
        <v>7</v>
      </c>
      <c r="U11" s="15">
        <f aca="true" t="shared" si="4" ref="U11:U16">IF(H11&lt;80,0,IF(H11&lt;=84,3,0))</f>
        <v>0</v>
      </c>
      <c r="V11" s="16">
        <v>2.5</v>
      </c>
      <c r="W11" s="16" t="s">
        <v>8</v>
      </c>
      <c r="X11" s="15">
        <f aca="true" t="shared" si="5" ref="X11:X16">IF(H11&lt;75,0,IF(H11&lt;=79,2.5,0))</f>
        <v>0</v>
      </c>
      <c r="Y11" s="16">
        <v>2</v>
      </c>
      <c r="Z11" s="16" t="s">
        <v>9</v>
      </c>
      <c r="AA11" s="15">
        <f aca="true" t="shared" si="6" ref="AA11:AA16">IF(H11&lt;65,0,IF(H11&lt;=74,2,0))</f>
        <v>0</v>
      </c>
      <c r="AB11" s="16">
        <v>1.5</v>
      </c>
      <c r="AC11" s="16" t="s">
        <v>10</v>
      </c>
      <c r="AD11" s="15">
        <f aca="true" t="shared" si="7" ref="AD11:AD16">IF(H11&lt;58,0,IF(H11&lt;=64,1.5,0))</f>
        <v>0</v>
      </c>
      <c r="AE11" s="16">
        <v>1</v>
      </c>
      <c r="AF11" s="16" t="s">
        <v>11</v>
      </c>
      <c r="AG11" s="15">
        <f aca="true" t="shared" si="8" ref="AG11:AG16">IF(H11&lt;50,0,IF(H11&lt;=57,1,0))</f>
        <v>0</v>
      </c>
      <c r="AH11" s="16">
        <v>0</v>
      </c>
      <c r="AI11" s="16" t="s">
        <v>15</v>
      </c>
      <c r="AJ11" s="15">
        <f aca="true" t="shared" si="9" ref="AJ11:AJ16">IF(H11&lt;0,0,IF(H11&lt;=49,0,0))</f>
        <v>0</v>
      </c>
      <c r="AK11" s="15">
        <f aca="true" t="shared" si="10" ref="AK11:AK16">SUM(R11,U11,X11,AA11,AD11,AG11,AJ11,M11)</f>
        <v>0</v>
      </c>
      <c r="AL11" s="17" t="str">
        <f aca="true" t="shared" si="11" ref="AL11:AL16">IF(H11=" "," ",IF(AK11&lt;2,"GİREMEZ(AKTS)",IF(O11&gt;=AM11,"YETERLİ","GİREMEZ(ORTALAMA)")))</f>
        <v> </v>
      </c>
      <c r="AM11" s="15">
        <f aca="true" t="shared" si="12" ref="AM11:AM16">IF(LEFT(A11,1)="0",2,2.5)</f>
        <v>2.5</v>
      </c>
      <c r="AN11" s="15"/>
      <c r="AO11" s="42"/>
      <c r="AP11" s="42" t="s">
        <v>149</v>
      </c>
      <c r="AQ11" s="42"/>
      <c r="AR11" s="7"/>
      <c r="AS11" s="7"/>
      <c r="AT11" s="7"/>
      <c r="AU11" s="7"/>
      <c r="AV11" s="7"/>
      <c r="AW11" s="7"/>
      <c r="AX11" s="7"/>
    </row>
    <row r="12" spans="1:50" ht="19.5" customHeight="1">
      <c r="A12" s="85" t="s">
        <v>75</v>
      </c>
      <c r="B12" s="86" t="s">
        <v>79</v>
      </c>
      <c r="C12" s="34">
        <v>77</v>
      </c>
      <c r="D12" s="34" t="str">
        <f>IF(H12=" "," ",IF(H12="BAŞARILI",C12,N12))</f>
        <v> </v>
      </c>
      <c r="E12" s="34">
        <v>205.5</v>
      </c>
      <c r="F12" s="205" t="s">
        <v>42</v>
      </c>
      <c r="G12" s="206"/>
      <c r="H12" s="34" t="s">
        <v>150</v>
      </c>
      <c r="I12" s="80" t="str">
        <f aca="true" t="shared" si="13" ref="I12:I25">IF(C12=0," ",IF(H12=0," ",IF(H12="GR",AP12,AL12)))</f>
        <v> </v>
      </c>
      <c r="J12" s="35">
        <f aca="true" t="shared" si="14" ref="J12:J25">IF(C12=0," ",IF(H12=0," ",O12))</f>
        <v>2.668831168831169</v>
      </c>
      <c r="K12" s="14"/>
      <c r="L12" s="14" t="s">
        <v>5</v>
      </c>
      <c r="M12" s="41">
        <f t="shared" si="0"/>
        <v>0</v>
      </c>
      <c r="N12" s="47">
        <f t="shared" si="1"/>
        <v>77</v>
      </c>
      <c r="O12" s="47">
        <f t="shared" si="2"/>
        <v>2.668831168831169</v>
      </c>
      <c r="P12" s="16">
        <v>3.5</v>
      </c>
      <c r="Q12" s="16" t="s">
        <v>6</v>
      </c>
      <c r="R12" s="15">
        <f t="shared" si="3"/>
        <v>0</v>
      </c>
      <c r="S12" s="16">
        <v>3</v>
      </c>
      <c r="T12" s="16" t="s">
        <v>7</v>
      </c>
      <c r="U12" s="15">
        <f t="shared" si="4"/>
        <v>0</v>
      </c>
      <c r="V12" s="16">
        <v>2.5</v>
      </c>
      <c r="W12" s="16" t="s">
        <v>8</v>
      </c>
      <c r="X12" s="15">
        <f t="shared" si="5"/>
        <v>0</v>
      </c>
      <c r="Y12" s="16">
        <v>2</v>
      </c>
      <c r="Z12" s="16" t="s">
        <v>9</v>
      </c>
      <c r="AA12" s="15">
        <f t="shared" si="6"/>
        <v>0</v>
      </c>
      <c r="AB12" s="16">
        <v>1.5</v>
      </c>
      <c r="AC12" s="16" t="s">
        <v>10</v>
      </c>
      <c r="AD12" s="15">
        <f t="shared" si="7"/>
        <v>0</v>
      </c>
      <c r="AE12" s="16">
        <v>1</v>
      </c>
      <c r="AF12" s="16" t="s">
        <v>11</v>
      </c>
      <c r="AG12" s="15">
        <f t="shared" si="8"/>
        <v>0</v>
      </c>
      <c r="AH12" s="16">
        <v>0</v>
      </c>
      <c r="AI12" s="16" t="s">
        <v>15</v>
      </c>
      <c r="AJ12" s="15">
        <f t="shared" si="9"/>
        <v>0</v>
      </c>
      <c r="AK12" s="15">
        <f t="shared" si="10"/>
        <v>0</v>
      </c>
      <c r="AL12" s="17" t="str">
        <f t="shared" si="11"/>
        <v> </v>
      </c>
      <c r="AM12" s="15">
        <f t="shared" si="12"/>
        <v>2.5</v>
      </c>
      <c r="AN12" s="40"/>
      <c r="AO12" s="39"/>
      <c r="AP12" s="42" t="s">
        <v>149</v>
      </c>
      <c r="AQ12" s="39"/>
      <c r="AR12" s="9"/>
      <c r="AS12" s="9"/>
      <c r="AT12" s="9"/>
      <c r="AU12" s="9"/>
      <c r="AV12" s="9"/>
      <c r="AW12" s="9"/>
      <c r="AX12" s="9"/>
    </row>
    <row r="13" spans="1:50" ht="19.5" customHeight="1">
      <c r="A13" s="114" t="s">
        <v>76</v>
      </c>
      <c r="B13" s="111" t="s">
        <v>80</v>
      </c>
      <c r="C13" s="108">
        <v>77</v>
      </c>
      <c r="D13" s="108" t="str">
        <f>IF(H13=" "," ",IF(H13="BAŞARILI",C13,N13))</f>
        <v> </v>
      </c>
      <c r="E13" s="108">
        <v>208.5</v>
      </c>
      <c r="F13" s="213" t="s">
        <v>28</v>
      </c>
      <c r="G13" s="213" t="s">
        <v>32</v>
      </c>
      <c r="H13" s="108" t="s">
        <v>150</v>
      </c>
      <c r="I13" s="113" t="s">
        <v>157</v>
      </c>
      <c r="J13" s="109">
        <f t="shared" si="14"/>
        <v>2.707792207792208</v>
      </c>
      <c r="K13" s="14"/>
      <c r="L13" s="14" t="s">
        <v>5</v>
      </c>
      <c r="M13" s="41">
        <f t="shared" si="0"/>
        <v>0</v>
      </c>
      <c r="N13" s="47">
        <f t="shared" si="1"/>
        <v>77</v>
      </c>
      <c r="O13" s="47">
        <f t="shared" si="2"/>
        <v>2.707792207792208</v>
      </c>
      <c r="P13" s="16">
        <v>3.5</v>
      </c>
      <c r="Q13" s="16" t="s">
        <v>6</v>
      </c>
      <c r="R13" s="15">
        <f t="shared" si="3"/>
        <v>0</v>
      </c>
      <c r="S13" s="16">
        <v>3</v>
      </c>
      <c r="T13" s="16" t="s">
        <v>7</v>
      </c>
      <c r="U13" s="15">
        <f t="shared" si="4"/>
        <v>0</v>
      </c>
      <c r="V13" s="16">
        <v>2.5</v>
      </c>
      <c r="W13" s="16" t="s">
        <v>8</v>
      </c>
      <c r="X13" s="15">
        <f t="shared" si="5"/>
        <v>0</v>
      </c>
      <c r="Y13" s="16">
        <v>2</v>
      </c>
      <c r="Z13" s="16" t="s">
        <v>9</v>
      </c>
      <c r="AA13" s="15">
        <f t="shared" si="6"/>
        <v>0</v>
      </c>
      <c r="AB13" s="16">
        <v>1.5</v>
      </c>
      <c r="AC13" s="16" t="s">
        <v>10</v>
      </c>
      <c r="AD13" s="15">
        <f t="shared" si="7"/>
        <v>0</v>
      </c>
      <c r="AE13" s="16">
        <v>1</v>
      </c>
      <c r="AF13" s="16" t="s">
        <v>11</v>
      </c>
      <c r="AG13" s="15">
        <f t="shared" si="8"/>
        <v>0</v>
      </c>
      <c r="AH13" s="16">
        <v>0</v>
      </c>
      <c r="AI13" s="16" t="s">
        <v>15</v>
      </c>
      <c r="AJ13" s="15">
        <f t="shared" si="9"/>
        <v>0</v>
      </c>
      <c r="AK13" s="15">
        <f t="shared" si="10"/>
        <v>0</v>
      </c>
      <c r="AL13" s="17" t="str">
        <f t="shared" si="11"/>
        <v> </v>
      </c>
      <c r="AM13" s="15">
        <f t="shared" si="12"/>
        <v>2.5</v>
      </c>
      <c r="AN13" s="40"/>
      <c r="AO13" s="39"/>
      <c r="AP13" s="42" t="s">
        <v>149</v>
      </c>
      <c r="AQ13" s="39"/>
      <c r="AR13" s="9"/>
      <c r="AS13" s="9"/>
      <c r="AT13" s="9"/>
      <c r="AU13" s="9"/>
      <c r="AV13" s="9"/>
      <c r="AW13" s="9"/>
      <c r="AX13" s="9"/>
    </row>
    <row r="14" spans="1:50" ht="19.5" customHeight="1">
      <c r="A14" s="85" t="s">
        <v>64</v>
      </c>
      <c r="B14" s="86" t="s">
        <v>81</v>
      </c>
      <c r="C14" s="34">
        <v>78</v>
      </c>
      <c r="D14" s="34" t="str">
        <f aca="true" t="shared" si="15" ref="D14:D25">IF(H14=" "," ",IF(H14="BAŞARILI",C14,N14))</f>
        <v> </v>
      </c>
      <c r="E14" s="34">
        <v>238.5</v>
      </c>
      <c r="F14" s="202" t="s">
        <v>27</v>
      </c>
      <c r="G14" s="202"/>
      <c r="H14" s="34" t="s">
        <v>150</v>
      </c>
      <c r="I14" s="80" t="str">
        <f t="shared" si="13"/>
        <v> </v>
      </c>
      <c r="J14" s="35">
        <f t="shared" si="14"/>
        <v>3.0576923076923075</v>
      </c>
      <c r="K14" s="14"/>
      <c r="L14" s="14" t="s">
        <v>5</v>
      </c>
      <c r="M14" s="41">
        <f t="shared" si="0"/>
        <v>0</v>
      </c>
      <c r="N14" s="47">
        <f t="shared" si="1"/>
        <v>78</v>
      </c>
      <c r="O14" s="47">
        <f t="shared" si="2"/>
        <v>3.0576923076923075</v>
      </c>
      <c r="P14" s="16">
        <v>3.5</v>
      </c>
      <c r="Q14" s="16" t="s">
        <v>6</v>
      </c>
      <c r="R14" s="15">
        <f t="shared" si="3"/>
        <v>0</v>
      </c>
      <c r="S14" s="16">
        <v>3</v>
      </c>
      <c r="T14" s="16" t="s">
        <v>7</v>
      </c>
      <c r="U14" s="15">
        <f t="shared" si="4"/>
        <v>0</v>
      </c>
      <c r="V14" s="16">
        <v>2.5</v>
      </c>
      <c r="W14" s="16" t="s">
        <v>8</v>
      </c>
      <c r="X14" s="15">
        <f t="shared" si="5"/>
        <v>0</v>
      </c>
      <c r="Y14" s="16">
        <v>2</v>
      </c>
      <c r="Z14" s="16" t="s">
        <v>9</v>
      </c>
      <c r="AA14" s="15">
        <f t="shared" si="6"/>
        <v>0</v>
      </c>
      <c r="AB14" s="16">
        <v>1.5</v>
      </c>
      <c r="AC14" s="16" t="s">
        <v>10</v>
      </c>
      <c r="AD14" s="15">
        <f t="shared" si="7"/>
        <v>0</v>
      </c>
      <c r="AE14" s="16">
        <v>1</v>
      </c>
      <c r="AF14" s="16" t="s">
        <v>11</v>
      </c>
      <c r="AG14" s="15">
        <f t="shared" si="8"/>
        <v>0</v>
      </c>
      <c r="AH14" s="16">
        <v>0</v>
      </c>
      <c r="AI14" s="16" t="s">
        <v>15</v>
      </c>
      <c r="AJ14" s="15">
        <f t="shared" si="9"/>
        <v>0</v>
      </c>
      <c r="AK14" s="15">
        <f t="shared" si="10"/>
        <v>0</v>
      </c>
      <c r="AL14" s="17" t="str">
        <f t="shared" si="11"/>
        <v> </v>
      </c>
      <c r="AM14" s="15">
        <f t="shared" si="12"/>
        <v>2.5</v>
      </c>
      <c r="AN14" s="40"/>
      <c r="AO14" s="39"/>
      <c r="AP14" s="42" t="s">
        <v>149</v>
      </c>
      <c r="AQ14" s="39"/>
      <c r="AR14" s="9"/>
      <c r="AS14" s="9"/>
      <c r="AT14" s="9"/>
      <c r="AU14" s="9"/>
      <c r="AV14" s="9"/>
      <c r="AW14" s="9"/>
      <c r="AX14" s="9"/>
    </row>
    <row r="15" spans="1:50" ht="19.5" customHeight="1">
      <c r="A15" s="85" t="s">
        <v>77</v>
      </c>
      <c r="B15" s="86" t="s">
        <v>82</v>
      </c>
      <c r="C15" s="34">
        <v>77</v>
      </c>
      <c r="D15" s="34" t="str">
        <f t="shared" si="15"/>
        <v> </v>
      </c>
      <c r="E15" s="34">
        <v>230.5</v>
      </c>
      <c r="F15" s="203" t="s">
        <v>29</v>
      </c>
      <c r="G15" s="204"/>
      <c r="H15" s="34" t="s">
        <v>150</v>
      </c>
      <c r="I15" s="80" t="str">
        <f t="shared" si="13"/>
        <v> </v>
      </c>
      <c r="J15" s="35">
        <f t="shared" si="14"/>
        <v>2.9935064935064934</v>
      </c>
      <c r="K15" s="14"/>
      <c r="L15" s="14" t="s">
        <v>5</v>
      </c>
      <c r="M15" s="41">
        <f t="shared" si="0"/>
        <v>0</v>
      </c>
      <c r="N15" s="47">
        <f t="shared" si="1"/>
        <v>77</v>
      </c>
      <c r="O15" s="47">
        <f t="shared" si="2"/>
        <v>2.9935064935064934</v>
      </c>
      <c r="P15" s="16">
        <v>3.5</v>
      </c>
      <c r="Q15" s="16" t="s">
        <v>6</v>
      </c>
      <c r="R15" s="15">
        <f t="shared" si="3"/>
        <v>0</v>
      </c>
      <c r="S15" s="16">
        <v>3</v>
      </c>
      <c r="T15" s="16" t="s">
        <v>7</v>
      </c>
      <c r="U15" s="15">
        <f t="shared" si="4"/>
        <v>0</v>
      </c>
      <c r="V15" s="16">
        <v>2.5</v>
      </c>
      <c r="W15" s="16" t="s">
        <v>8</v>
      </c>
      <c r="X15" s="15">
        <f t="shared" si="5"/>
        <v>0</v>
      </c>
      <c r="Y15" s="16">
        <v>2</v>
      </c>
      <c r="Z15" s="16" t="s">
        <v>9</v>
      </c>
      <c r="AA15" s="15">
        <f t="shared" si="6"/>
        <v>0</v>
      </c>
      <c r="AB15" s="16">
        <v>1.5</v>
      </c>
      <c r="AC15" s="16" t="s">
        <v>10</v>
      </c>
      <c r="AD15" s="15">
        <f t="shared" si="7"/>
        <v>0</v>
      </c>
      <c r="AE15" s="16">
        <v>1</v>
      </c>
      <c r="AF15" s="16" t="s">
        <v>11</v>
      </c>
      <c r="AG15" s="15">
        <f t="shared" si="8"/>
        <v>0</v>
      </c>
      <c r="AH15" s="16">
        <v>0</v>
      </c>
      <c r="AI15" s="16" t="s">
        <v>15</v>
      </c>
      <c r="AJ15" s="15">
        <f t="shared" si="9"/>
        <v>0</v>
      </c>
      <c r="AK15" s="15">
        <f t="shared" si="10"/>
        <v>0</v>
      </c>
      <c r="AL15" s="17" t="str">
        <f t="shared" si="11"/>
        <v> </v>
      </c>
      <c r="AM15" s="15">
        <f t="shared" si="12"/>
        <v>2.5</v>
      </c>
      <c r="AN15" s="40"/>
      <c r="AO15" s="39"/>
      <c r="AP15" s="42" t="s">
        <v>149</v>
      </c>
      <c r="AQ15" s="39"/>
      <c r="AR15" s="9"/>
      <c r="AS15" s="9"/>
      <c r="AT15" s="9"/>
      <c r="AU15" s="9"/>
      <c r="AV15" s="9"/>
      <c r="AW15" s="9"/>
      <c r="AX15" s="9"/>
    </row>
    <row r="16" spans="1:50" ht="19.5" customHeight="1">
      <c r="A16" s="147" t="s">
        <v>40</v>
      </c>
      <c r="B16" s="86" t="s">
        <v>39</v>
      </c>
      <c r="C16" s="34">
        <v>84</v>
      </c>
      <c r="D16" s="34" t="str">
        <f t="shared" si="15"/>
        <v> </v>
      </c>
      <c r="E16" s="34">
        <v>193</v>
      </c>
      <c r="F16" s="205" t="s">
        <v>27</v>
      </c>
      <c r="G16" s="206"/>
      <c r="H16" s="34" t="s">
        <v>150</v>
      </c>
      <c r="I16" s="80" t="str">
        <f t="shared" si="13"/>
        <v> </v>
      </c>
      <c r="J16" s="35">
        <f t="shared" si="14"/>
        <v>2.2976190476190474</v>
      </c>
      <c r="K16" s="14"/>
      <c r="L16" s="14" t="s">
        <v>5</v>
      </c>
      <c r="M16" s="18">
        <f t="shared" si="0"/>
        <v>0</v>
      </c>
      <c r="N16" s="47">
        <f t="shared" si="1"/>
        <v>84</v>
      </c>
      <c r="O16" s="47">
        <f t="shared" si="2"/>
        <v>2.2976190476190474</v>
      </c>
      <c r="P16" s="16">
        <v>3.5</v>
      </c>
      <c r="Q16" s="16" t="s">
        <v>6</v>
      </c>
      <c r="R16" s="18">
        <f t="shared" si="3"/>
        <v>0</v>
      </c>
      <c r="S16" s="16">
        <v>3</v>
      </c>
      <c r="T16" s="16" t="s">
        <v>7</v>
      </c>
      <c r="U16" s="18">
        <f t="shared" si="4"/>
        <v>0</v>
      </c>
      <c r="V16" s="16">
        <v>2.5</v>
      </c>
      <c r="W16" s="16" t="s">
        <v>8</v>
      </c>
      <c r="X16" s="18">
        <f t="shared" si="5"/>
        <v>0</v>
      </c>
      <c r="Y16" s="16">
        <v>2</v>
      </c>
      <c r="Z16" s="16" t="s">
        <v>9</v>
      </c>
      <c r="AA16" s="18">
        <f t="shared" si="6"/>
        <v>0</v>
      </c>
      <c r="AB16" s="16">
        <v>1.5</v>
      </c>
      <c r="AC16" s="16" t="s">
        <v>10</v>
      </c>
      <c r="AD16" s="18">
        <f t="shared" si="7"/>
        <v>0</v>
      </c>
      <c r="AE16" s="16">
        <v>1</v>
      </c>
      <c r="AF16" s="16" t="s">
        <v>11</v>
      </c>
      <c r="AG16" s="18">
        <f t="shared" si="8"/>
        <v>0</v>
      </c>
      <c r="AH16" s="16">
        <v>0</v>
      </c>
      <c r="AI16" s="16" t="s">
        <v>15</v>
      </c>
      <c r="AJ16" s="18">
        <f t="shared" si="9"/>
        <v>0</v>
      </c>
      <c r="AK16" s="15">
        <f t="shared" si="10"/>
        <v>0</v>
      </c>
      <c r="AL16" s="17" t="str">
        <f t="shared" si="11"/>
        <v> </v>
      </c>
      <c r="AM16" s="15">
        <f t="shared" si="12"/>
        <v>2.5</v>
      </c>
      <c r="AN16" s="40"/>
      <c r="AO16" s="39"/>
      <c r="AP16" s="42" t="s">
        <v>149</v>
      </c>
      <c r="AQ16" s="39"/>
      <c r="AR16" s="9"/>
      <c r="AS16" s="9"/>
      <c r="AT16" s="9"/>
      <c r="AU16" s="9"/>
      <c r="AV16" s="9"/>
      <c r="AW16" s="9"/>
      <c r="AX16" s="9"/>
    </row>
    <row r="17" spans="1:50" ht="19.5" customHeight="1">
      <c r="A17" s="85" t="s">
        <v>125</v>
      </c>
      <c r="B17" s="86" t="s">
        <v>126</v>
      </c>
      <c r="C17" s="81">
        <v>77</v>
      </c>
      <c r="D17" s="81">
        <f t="shared" si="15"/>
        <v>92</v>
      </c>
      <c r="E17" s="81">
        <v>191</v>
      </c>
      <c r="F17" s="205" t="s">
        <v>27</v>
      </c>
      <c r="G17" s="206"/>
      <c r="H17" s="81">
        <v>80</v>
      </c>
      <c r="I17" s="143" t="s">
        <v>150</v>
      </c>
      <c r="J17" s="144">
        <f t="shared" si="14"/>
        <v>2.5652173913043477</v>
      </c>
      <c r="K17" s="14"/>
      <c r="L17" s="14" t="s">
        <v>5</v>
      </c>
      <c r="M17" s="41">
        <f>IF(H17&lt;90,0,IF(H17&lt;=100,4,0))</f>
        <v>0</v>
      </c>
      <c r="N17" s="47">
        <f>IF(H17=" ",C17,(C17+15))</f>
        <v>92</v>
      </c>
      <c r="O17" s="47">
        <f>IF(H17="BAŞARILI",(E17/N17),IF(H17&gt;0,(((AK17*15)+E17)/N17),E17))</f>
        <v>2.5652173913043477</v>
      </c>
      <c r="P17" s="16">
        <v>3.5</v>
      </c>
      <c r="Q17" s="16" t="s">
        <v>6</v>
      </c>
      <c r="R17" s="15">
        <f>IF(H17&lt;85,0,IF(H17&lt;=89,3.5,0))</f>
        <v>0</v>
      </c>
      <c r="S17" s="16">
        <v>3</v>
      </c>
      <c r="T17" s="16" t="s">
        <v>7</v>
      </c>
      <c r="U17" s="15">
        <f>IF(H17&lt;80,0,IF(H17&lt;=84,3,0))</f>
        <v>3</v>
      </c>
      <c r="V17" s="16">
        <v>2.5</v>
      </c>
      <c r="W17" s="16" t="s">
        <v>8</v>
      </c>
      <c r="X17" s="15">
        <f>IF(H17&lt;75,0,IF(H17&lt;=79,2.5,0))</f>
        <v>0</v>
      </c>
      <c r="Y17" s="16">
        <v>2</v>
      </c>
      <c r="Z17" s="16" t="s">
        <v>9</v>
      </c>
      <c r="AA17" s="15">
        <f>IF(H17&lt;65,0,IF(H17&lt;=74,2,0))</f>
        <v>0</v>
      </c>
      <c r="AB17" s="16">
        <v>1.5</v>
      </c>
      <c r="AC17" s="16" t="s">
        <v>10</v>
      </c>
      <c r="AD17" s="15">
        <f>IF(H17&lt;58,0,IF(H17&lt;=64,1.5,0))</f>
        <v>0</v>
      </c>
      <c r="AE17" s="16">
        <v>1</v>
      </c>
      <c r="AF17" s="16" t="s">
        <v>11</v>
      </c>
      <c r="AG17" s="15">
        <f>IF(H17&lt;50,0,IF(H17&lt;=57,1,0))</f>
        <v>0</v>
      </c>
      <c r="AH17" s="16">
        <v>0</v>
      </c>
      <c r="AI17" s="16" t="s">
        <v>15</v>
      </c>
      <c r="AJ17" s="15">
        <f>IF(H17&lt;0,0,IF(H17&lt;=49,0,0))</f>
        <v>0</v>
      </c>
      <c r="AK17" s="15">
        <f>SUM(R17,U17,X17,AA17,AD17,AG17,AJ17,M17)</f>
        <v>3</v>
      </c>
      <c r="AL17" s="17" t="str">
        <f>IF(H17=" "," ",IF(AK17&lt;2,"GİREMEZ(AKTS)",IF(O17&gt;=AM17,"YETERLİ","GİREMEZ(ORTALAMA)")))</f>
        <v>YETERLİ</v>
      </c>
      <c r="AM17" s="15">
        <f>IF(LEFT(A17,1)="0",2,2.5)</f>
        <v>2.5</v>
      </c>
      <c r="AN17" s="40"/>
      <c r="AO17" s="39"/>
      <c r="AP17" s="42" t="s">
        <v>149</v>
      </c>
      <c r="AQ17" s="39"/>
      <c r="AR17" s="9"/>
      <c r="AS17" s="9"/>
      <c r="AT17" s="9"/>
      <c r="AU17" s="9"/>
      <c r="AV17" s="9"/>
      <c r="AW17" s="9"/>
      <c r="AX17" s="9"/>
    </row>
    <row r="18" spans="1:50" ht="19.5" customHeight="1">
      <c r="A18" s="85" t="s">
        <v>127</v>
      </c>
      <c r="B18" s="86" t="s">
        <v>128</v>
      </c>
      <c r="C18" s="34">
        <v>78</v>
      </c>
      <c r="D18" s="34">
        <f t="shared" si="15"/>
        <v>93</v>
      </c>
      <c r="E18" s="34">
        <v>244.5</v>
      </c>
      <c r="F18" s="203" t="s">
        <v>28</v>
      </c>
      <c r="G18" s="204"/>
      <c r="H18" s="34">
        <v>65</v>
      </c>
      <c r="I18" s="80" t="s">
        <v>150</v>
      </c>
      <c r="J18" s="35">
        <f t="shared" si="14"/>
        <v>2.9516129032258065</v>
      </c>
      <c r="K18" s="14"/>
      <c r="L18" s="14" t="s">
        <v>5</v>
      </c>
      <c r="M18" s="41">
        <f aca="true" t="shared" si="16" ref="M18:M25">IF(H18&lt;90,0,IF(H18&lt;=100,4,0))</f>
        <v>0</v>
      </c>
      <c r="N18" s="47">
        <f aca="true" t="shared" si="17" ref="N18:N25">IF(H18=" ",C18,(C18+15))</f>
        <v>93</v>
      </c>
      <c r="O18" s="47">
        <f aca="true" t="shared" si="18" ref="O18:O25">IF(H18="BAŞARILI",(E18/N18),IF(H18&gt;0,(((AK18*15)+E18)/N18),E18))</f>
        <v>2.9516129032258065</v>
      </c>
      <c r="P18" s="16">
        <v>3.5</v>
      </c>
      <c r="Q18" s="16" t="s">
        <v>6</v>
      </c>
      <c r="R18" s="15">
        <f aca="true" t="shared" si="19" ref="R18:R25">IF(H18&lt;85,0,IF(H18&lt;=89,3.5,0))</f>
        <v>0</v>
      </c>
      <c r="S18" s="16">
        <v>3</v>
      </c>
      <c r="T18" s="16" t="s">
        <v>7</v>
      </c>
      <c r="U18" s="15">
        <f aca="true" t="shared" si="20" ref="U18:U25">IF(H18&lt;80,0,IF(H18&lt;=84,3,0))</f>
        <v>0</v>
      </c>
      <c r="V18" s="16">
        <v>2.5</v>
      </c>
      <c r="W18" s="16" t="s">
        <v>8</v>
      </c>
      <c r="X18" s="15">
        <f aca="true" t="shared" si="21" ref="X18:X25">IF(H18&lt;75,0,IF(H18&lt;=79,2.5,0))</f>
        <v>0</v>
      </c>
      <c r="Y18" s="16">
        <v>2</v>
      </c>
      <c r="Z18" s="16" t="s">
        <v>9</v>
      </c>
      <c r="AA18" s="15">
        <f aca="true" t="shared" si="22" ref="AA18:AA25">IF(H18&lt;65,0,IF(H18&lt;=74,2,0))</f>
        <v>2</v>
      </c>
      <c r="AB18" s="16">
        <v>1.5</v>
      </c>
      <c r="AC18" s="16" t="s">
        <v>10</v>
      </c>
      <c r="AD18" s="15">
        <f aca="true" t="shared" si="23" ref="AD18:AD25">IF(H18&lt;58,0,IF(H18&lt;=64,1.5,0))</f>
        <v>0</v>
      </c>
      <c r="AE18" s="16">
        <v>1</v>
      </c>
      <c r="AF18" s="16" t="s">
        <v>11</v>
      </c>
      <c r="AG18" s="15">
        <f aca="true" t="shared" si="24" ref="AG18:AG25">IF(H18&lt;50,0,IF(H18&lt;=57,1,0))</f>
        <v>0</v>
      </c>
      <c r="AH18" s="16">
        <v>0</v>
      </c>
      <c r="AI18" s="16" t="s">
        <v>15</v>
      </c>
      <c r="AJ18" s="15">
        <f aca="true" t="shared" si="25" ref="AJ18:AJ25">IF(H18&lt;0,0,IF(H18&lt;=49,0,0))</f>
        <v>0</v>
      </c>
      <c r="AK18" s="15">
        <f aca="true" t="shared" si="26" ref="AK18:AK25">SUM(R18,U18,X18,AA18,AD18,AG18,AJ18,M18)</f>
        <v>2</v>
      </c>
      <c r="AL18" s="17" t="str">
        <f aca="true" t="shared" si="27" ref="AL18:AL25">IF(H18=" "," ",IF(AK18&lt;2,"GİREMEZ(AKTS)",IF(O18&gt;=AM18,"YETERLİ","GİREMEZ(ORTALAMA)")))</f>
        <v>YETERLİ</v>
      </c>
      <c r="AM18" s="15">
        <f aca="true" t="shared" si="28" ref="AM18:AM25">IF(LEFT(A18,1)="0",2,2.5)</f>
        <v>2.5</v>
      </c>
      <c r="AN18" s="40"/>
      <c r="AO18" s="39"/>
      <c r="AP18" s="42" t="s">
        <v>149</v>
      </c>
      <c r="AQ18" s="39"/>
      <c r="AR18" s="9"/>
      <c r="AS18" s="9"/>
      <c r="AT18" s="9"/>
      <c r="AU18" s="9"/>
      <c r="AV18" s="9"/>
      <c r="AW18" s="9"/>
      <c r="AX18" s="9"/>
    </row>
    <row r="19" spans="1:50" ht="19.5" customHeight="1">
      <c r="A19" s="114" t="s">
        <v>129</v>
      </c>
      <c r="B19" s="111" t="s">
        <v>130</v>
      </c>
      <c r="C19" s="162">
        <v>79</v>
      </c>
      <c r="D19" s="162">
        <f t="shared" si="15"/>
        <v>94</v>
      </c>
      <c r="E19" s="162">
        <v>162</v>
      </c>
      <c r="F19" s="208" t="s">
        <v>28</v>
      </c>
      <c r="G19" s="209"/>
      <c r="H19" s="162">
        <v>100</v>
      </c>
      <c r="I19" s="163" t="s">
        <v>157</v>
      </c>
      <c r="J19" s="164">
        <f t="shared" si="14"/>
        <v>2.3617021276595747</v>
      </c>
      <c r="K19" s="14"/>
      <c r="L19" s="14" t="s">
        <v>5</v>
      </c>
      <c r="M19" s="41">
        <f t="shared" si="16"/>
        <v>4</v>
      </c>
      <c r="N19" s="47">
        <f t="shared" si="17"/>
        <v>94</v>
      </c>
      <c r="O19" s="47">
        <f t="shared" si="18"/>
        <v>2.3617021276595747</v>
      </c>
      <c r="P19" s="16">
        <v>3.5</v>
      </c>
      <c r="Q19" s="16" t="s">
        <v>6</v>
      </c>
      <c r="R19" s="15">
        <f t="shared" si="19"/>
        <v>0</v>
      </c>
      <c r="S19" s="16">
        <v>3</v>
      </c>
      <c r="T19" s="16" t="s">
        <v>7</v>
      </c>
      <c r="U19" s="15">
        <f t="shared" si="20"/>
        <v>0</v>
      </c>
      <c r="V19" s="16">
        <v>2.5</v>
      </c>
      <c r="W19" s="16" t="s">
        <v>8</v>
      </c>
      <c r="X19" s="15">
        <f t="shared" si="21"/>
        <v>0</v>
      </c>
      <c r="Y19" s="16">
        <v>2</v>
      </c>
      <c r="Z19" s="16" t="s">
        <v>9</v>
      </c>
      <c r="AA19" s="15">
        <f t="shared" si="22"/>
        <v>0</v>
      </c>
      <c r="AB19" s="16">
        <v>1.5</v>
      </c>
      <c r="AC19" s="16" t="s">
        <v>10</v>
      </c>
      <c r="AD19" s="15">
        <f t="shared" si="23"/>
        <v>0</v>
      </c>
      <c r="AE19" s="16">
        <v>1</v>
      </c>
      <c r="AF19" s="16" t="s">
        <v>11</v>
      </c>
      <c r="AG19" s="15">
        <f t="shared" si="24"/>
        <v>0</v>
      </c>
      <c r="AH19" s="16">
        <v>0</v>
      </c>
      <c r="AI19" s="16" t="s">
        <v>15</v>
      </c>
      <c r="AJ19" s="15">
        <f t="shared" si="25"/>
        <v>0</v>
      </c>
      <c r="AK19" s="15">
        <f t="shared" si="26"/>
        <v>4</v>
      </c>
      <c r="AL19" s="17" t="str">
        <f t="shared" si="27"/>
        <v>GİREMEZ(ORTALAMA)</v>
      </c>
      <c r="AM19" s="15">
        <f t="shared" si="28"/>
        <v>2.5</v>
      </c>
      <c r="AN19" s="40"/>
      <c r="AO19" s="39"/>
      <c r="AP19" s="42" t="s">
        <v>149</v>
      </c>
      <c r="AQ19" s="39"/>
      <c r="AR19" s="9"/>
      <c r="AS19" s="9"/>
      <c r="AT19" s="9"/>
      <c r="AU19" s="9"/>
      <c r="AV19" s="9"/>
      <c r="AW19" s="9"/>
      <c r="AX19" s="9"/>
    </row>
    <row r="20" spans="1:50" ht="19.5" customHeight="1">
      <c r="A20" s="114" t="s">
        <v>131</v>
      </c>
      <c r="B20" s="111" t="s">
        <v>132</v>
      </c>
      <c r="C20" s="108">
        <v>91</v>
      </c>
      <c r="D20" s="108">
        <f t="shared" si="15"/>
        <v>106</v>
      </c>
      <c r="E20" s="108">
        <v>205</v>
      </c>
      <c r="F20" s="148" t="s">
        <v>44</v>
      </c>
      <c r="G20" s="149"/>
      <c r="H20" s="108">
        <v>80</v>
      </c>
      <c r="I20" s="113" t="s">
        <v>158</v>
      </c>
      <c r="J20" s="109">
        <f t="shared" si="14"/>
        <v>2.358490566037736</v>
      </c>
      <c r="K20" s="14"/>
      <c r="L20" s="14" t="s">
        <v>5</v>
      </c>
      <c r="M20" s="41">
        <f t="shared" si="16"/>
        <v>0</v>
      </c>
      <c r="N20" s="47">
        <f t="shared" si="17"/>
        <v>106</v>
      </c>
      <c r="O20" s="47">
        <f t="shared" si="18"/>
        <v>2.358490566037736</v>
      </c>
      <c r="P20" s="16">
        <v>3.5</v>
      </c>
      <c r="Q20" s="16" t="s">
        <v>6</v>
      </c>
      <c r="R20" s="15">
        <f t="shared" si="19"/>
        <v>0</v>
      </c>
      <c r="S20" s="16">
        <v>3</v>
      </c>
      <c r="T20" s="16" t="s">
        <v>7</v>
      </c>
      <c r="U20" s="15">
        <f t="shared" si="20"/>
        <v>3</v>
      </c>
      <c r="V20" s="16">
        <v>2.5</v>
      </c>
      <c r="W20" s="16" t="s">
        <v>8</v>
      </c>
      <c r="X20" s="15">
        <f t="shared" si="21"/>
        <v>0</v>
      </c>
      <c r="Y20" s="16">
        <v>2</v>
      </c>
      <c r="Z20" s="16" t="s">
        <v>9</v>
      </c>
      <c r="AA20" s="15">
        <f t="shared" si="22"/>
        <v>0</v>
      </c>
      <c r="AB20" s="16">
        <v>1.5</v>
      </c>
      <c r="AC20" s="16" t="s">
        <v>10</v>
      </c>
      <c r="AD20" s="15">
        <f t="shared" si="23"/>
        <v>0</v>
      </c>
      <c r="AE20" s="16">
        <v>1</v>
      </c>
      <c r="AF20" s="16" t="s">
        <v>11</v>
      </c>
      <c r="AG20" s="15">
        <f t="shared" si="24"/>
        <v>0</v>
      </c>
      <c r="AH20" s="16">
        <v>0</v>
      </c>
      <c r="AI20" s="16" t="s">
        <v>15</v>
      </c>
      <c r="AJ20" s="15">
        <f t="shared" si="25"/>
        <v>0</v>
      </c>
      <c r="AK20" s="15">
        <f t="shared" si="26"/>
        <v>3</v>
      </c>
      <c r="AL20" s="17" t="str">
        <f t="shared" si="27"/>
        <v>GİREMEZ(ORTALAMA)</v>
      </c>
      <c r="AM20" s="15">
        <f t="shared" si="28"/>
        <v>2.5</v>
      </c>
      <c r="AN20" s="40"/>
      <c r="AO20" s="39"/>
      <c r="AP20" s="42" t="s">
        <v>149</v>
      </c>
      <c r="AQ20" s="39"/>
      <c r="AR20" s="9"/>
      <c r="AS20" s="9"/>
      <c r="AT20" s="9"/>
      <c r="AU20" s="9"/>
      <c r="AV20" s="9"/>
      <c r="AW20" s="9"/>
      <c r="AX20" s="9"/>
    </row>
    <row r="21" spans="1:50" ht="19.5" customHeight="1">
      <c r="A21" s="128"/>
      <c r="B21" s="151" t="s">
        <v>150</v>
      </c>
      <c r="C21" s="130"/>
      <c r="D21" s="34" t="str">
        <f t="shared" si="15"/>
        <v> </v>
      </c>
      <c r="E21" s="130"/>
      <c r="F21" s="203" t="s">
        <v>150</v>
      </c>
      <c r="G21" s="204"/>
      <c r="H21" s="130" t="s">
        <v>150</v>
      </c>
      <c r="I21" s="80" t="str">
        <f t="shared" si="13"/>
        <v> </v>
      </c>
      <c r="J21" s="35" t="str">
        <f t="shared" si="14"/>
        <v> </v>
      </c>
      <c r="K21" s="14"/>
      <c r="L21" s="14" t="s">
        <v>5</v>
      </c>
      <c r="M21" s="41">
        <f t="shared" si="16"/>
        <v>0</v>
      </c>
      <c r="N21" s="47">
        <f t="shared" si="17"/>
        <v>0</v>
      </c>
      <c r="O21" s="47" t="e">
        <f t="shared" si="18"/>
        <v>#DIV/0!</v>
      </c>
      <c r="P21" s="16">
        <v>3.5</v>
      </c>
      <c r="Q21" s="16" t="s">
        <v>6</v>
      </c>
      <c r="R21" s="15">
        <f t="shared" si="19"/>
        <v>0</v>
      </c>
      <c r="S21" s="16">
        <v>3</v>
      </c>
      <c r="T21" s="16" t="s">
        <v>7</v>
      </c>
      <c r="U21" s="15">
        <f t="shared" si="20"/>
        <v>0</v>
      </c>
      <c r="V21" s="16">
        <v>2.5</v>
      </c>
      <c r="W21" s="16" t="s">
        <v>8</v>
      </c>
      <c r="X21" s="15">
        <f t="shared" si="21"/>
        <v>0</v>
      </c>
      <c r="Y21" s="16">
        <v>2</v>
      </c>
      <c r="Z21" s="16" t="s">
        <v>9</v>
      </c>
      <c r="AA21" s="15">
        <f t="shared" si="22"/>
        <v>0</v>
      </c>
      <c r="AB21" s="16">
        <v>1.5</v>
      </c>
      <c r="AC21" s="16" t="s">
        <v>10</v>
      </c>
      <c r="AD21" s="15">
        <f t="shared" si="23"/>
        <v>0</v>
      </c>
      <c r="AE21" s="16">
        <v>1</v>
      </c>
      <c r="AF21" s="16" t="s">
        <v>11</v>
      </c>
      <c r="AG21" s="15">
        <f t="shared" si="24"/>
        <v>0</v>
      </c>
      <c r="AH21" s="16">
        <v>0</v>
      </c>
      <c r="AI21" s="16" t="s">
        <v>15</v>
      </c>
      <c r="AJ21" s="15">
        <f t="shared" si="25"/>
        <v>0</v>
      </c>
      <c r="AK21" s="15">
        <f t="shared" si="26"/>
        <v>0</v>
      </c>
      <c r="AL21" s="17" t="str">
        <f t="shared" si="27"/>
        <v> </v>
      </c>
      <c r="AM21" s="15">
        <f t="shared" si="28"/>
        <v>2.5</v>
      </c>
      <c r="AN21" s="40"/>
      <c r="AO21" s="39"/>
      <c r="AP21" s="42" t="s">
        <v>149</v>
      </c>
      <c r="AQ21" s="39"/>
      <c r="AR21" s="9"/>
      <c r="AS21" s="9"/>
      <c r="AT21" s="9"/>
      <c r="AU21" s="9"/>
      <c r="AV21" s="9"/>
      <c r="AW21" s="9"/>
      <c r="AX21" s="9"/>
    </row>
    <row r="22" spans="1:50" ht="19.5" customHeight="1">
      <c r="A22" s="128"/>
      <c r="B22" s="129"/>
      <c r="C22" s="130"/>
      <c r="D22" s="34" t="str">
        <f t="shared" si="15"/>
        <v> </v>
      </c>
      <c r="E22" s="130"/>
      <c r="F22" s="131"/>
      <c r="G22" s="132"/>
      <c r="H22" s="130" t="s">
        <v>150</v>
      </c>
      <c r="I22" s="80" t="str">
        <f t="shared" si="13"/>
        <v> </v>
      </c>
      <c r="J22" s="35" t="str">
        <f t="shared" si="14"/>
        <v> </v>
      </c>
      <c r="K22" s="14"/>
      <c r="L22" s="14" t="s">
        <v>5</v>
      </c>
      <c r="M22" s="41">
        <f t="shared" si="16"/>
        <v>0</v>
      </c>
      <c r="N22" s="47">
        <f t="shared" si="17"/>
        <v>0</v>
      </c>
      <c r="O22" s="47" t="e">
        <f t="shared" si="18"/>
        <v>#DIV/0!</v>
      </c>
      <c r="P22" s="16">
        <v>3.5</v>
      </c>
      <c r="Q22" s="16" t="s">
        <v>6</v>
      </c>
      <c r="R22" s="15">
        <f t="shared" si="19"/>
        <v>0</v>
      </c>
      <c r="S22" s="16">
        <v>3</v>
      </c>
      <c r="T22" s="16" t="s">
        <v>7</v>
      </c>
      <c r="U22" s="15">
        <f t="shared" si="20"/>
        <v>0</v>
      </c>
      <c r="V22" s="16">
        <v>2.5</v>
      </c>
      <c r="W22" s="16" t="s">
        <v>8</v>
      </c>
      <c r="X22" s="15">
        <f t="shared" si="21"/>
        <v>0</v>
      </c>
      <c r="Y22" s="16">
        <v>2</v>
      </c>
      <c r="Z22" s="16" t="s">
        <v>9</v>
      </c>
      <c r="AA22" s="15">
        <f t="shared" si="22"/>
        <v>0</v>
      </c>
      <c r="AB22" s="16">
        <v>1.5</v>
      </c>
      <c r="AC22" s="16" t="s">
        <v>10</v>
      </c>
      <c r="AD22" s="15">
        <f t="shared" si="23"/>
        <v>0</v>
      </c>
      <c r="AE22" s="16">
        <v>1</v>
      </c>
      <c r="AF22" s="16" t="s">
        <v>11</v>
      </c>
      <c r="AG22" s="15">
        <f t="shared" si="24"/>
        <v>0</v>
      </c>
      <c r="AH22" s="16">
        <v>0</v>
      </c>
      <c r="AI22" s="16" t="s">
        <v>15</v>
      </c>
      <c r="AJ22" s="15">
        <f t="shared" si="25"/>
        <v>0</v>
      </c>
      <c r="AK22" s="15">
        <f t="shared" si="26"/>
        <v>0</v>
      </c>
      <c r="AL22" s="17" t="str">
        <f t="shared" si="27"/>
        <v> </v>
      </c>
      <c r="AM22" s="15">
        <f t="shared" si="28"/>
        <v>2.5</v>
      </c>
      <c r="AN22" s="40"/>
      <c r="AO22" s="39"/>
      <c r="AP22" s="42" t="s">
        <v>149</v>
      </c>
      <c r="AQ22" s="39"/>
      <c r="AR22" s="9"/>
      <c r="AS22" s="9"/>
      <c r="AT22" s="9"/>
      <c r="AU22" s="9"/>
      <c r="AV22" s="9"/>
      <c r="AW22" s="9"/>
      <c r="AX22" s="9"/>
    </row>
    <row r="23" spans="1:50" ht="19.5" customHeight="1">
      <c r="A23" s="128"/>
      <c r="B23" s="129"/>
      <c r="C23" s="130"/>
      <c r="D23" s="34" t="str">
        <f t="shared" si="15"/>
        <v> </v>
      </c>
      <c r="E23" s="130"/>
      <c r="F23" s="131"/>
      <c r="G23" s="132"/>
      <c r="H23" s="130" t="s">
        <v>150</v>
      </c>
      <c r="I23" s="80" t="str">
        <f t="shared" si="13"/>
        <v> </v>
      </c>
      <c r="J23" s="35" t="str">
        <f t="shared" si="14"/>
        <v> </v>
      </c>
      <c r="K23" s="14"/>
      <c r="L23" s="14" t="s">
        <v>5</v>
      </c>
      <c r="M23" s="41">
        <f t="shared" si="16"/>
        <v>0</v>
      </c>
      <c r="N23" s="47">
        <f t="shared" si="17"/>
        <v>0</v>
      </c>
      <c r="O23" s="47" t="e">
        <f t="shared" si="18"/>
        <v>#DIV/0!</v>
      </c>
      <c r="P23" s="16">
        <v>3.5</v>
      </c>
      <c r="Q23" s="16" t="s">
        <v>6</v>
      </c>
      <c r="R23" s="15">
        <f t="shared" si="19"/>
        <v>0</v>
      </c>
      <c r="S23" s="16">
        <v>3</v>
      </c>
      <c r="T23" s="16" t="s">
        <v>7</v>
      </c>
      <c r="U23" s="15">
        <f t="shared" si="20"/>
        <v>0</v>
      </c>
      <c r="V23" s="16">
        <v>2.5</v>
      </c>
      <c r="W23" s="16" t="s">
        <v>8</v>
      </c>
      <c r="X23" s="15">
        <f t="shared" si="21"/>
        <v>0</v>
      </c>
      <c r="Y23" s="16">
        <v>2</v>
      </c>
      <c r="Z23" s="16" t="s">
        <v>9</v>
      </c>
      <c r="AA23" s="15">
        <f t="shared" si="22"/>
        <v>0</v>
      </c>
      <c r="AB23" s="16">
        <v>1.5</v>
      </c>
      <c r="AC23" s="16" t="s">
        <v>10</v>
      </c>
      <c r="AD23" s="15">
        <f t="shared" si="23"/>
        <v>0</v>
      </c>
      <c r="AE23" s="16">
        <v>1</v>
      </c>
      <c r="AF23" s="16" t="s">
        <v>11</v>
      </c>
      <c r="AG23" s="15">
        <f t="shared" si="24"/>
        <v>0</v>
      </c>
      <c r="AH23" s="16">
        <v>0</v>
      </c>
      <c r="AI23" s="16" t="s">
        <v>15</v>
      </c>
      <c r="AJ23" s="15">
        <f t="shared" si="25"/>
        <v>0</v>
      </c>
      <c r="AK23" s="15">
        <f t="shared" si="26"/>
        <v>0</v>
      </c>
      <c r="AL23" s="17" t="str">
        <f t="shared" si="27"/>
        <v> </v>
      </c>
      <c r="AM23" s="15">
        <f t="shared" si="28"/>
        <v>2.5</v>
      </c>
      <c r="AN23" s="40"/>
      <c r="AO23" s="39"/>
      <c r="AP23" s="42" t="s">
        <v>149</v>
      </c>
      <c r="AQ23" s="39"/>
      <c r="AR23" s="9"/>
      <c r="AS23" s="9"/>
      <c r="AT23" s="9"/>
      <c r="AU23" s="9"/>
      <c r="AV23" s="9"/>
      <c r="AW23" s="9"/>
      <c r="AX23" s="9"/>
    </row>
    <row r="24" spans="1:50" ht="19.5" customHeight="1">
      <c r="A24" s="128"/>
      <c r="B24" s="129"/>
      <c r="C24" s="130"/>
      <c r="D24" s="34" t="str">
        <f t="shared" si="15"/>
        <v> </v>
      </c>
      <c r="E24" s="130"/>
      <c r="F24" s="131"/>
      <c r="G24" s="132"/>
      <c r="H24" s="130" t="s">
        <v>150</v>
      </c>
      <c r="I24" s="80" t="str">
        <f t="shared" si="13"/>
        <v> </v>
      </c>
      <c r="J24" s="35" t="str">
        <f t="shared" si="14"/>
        <v> </v>
      </c>
      <c r="K24" s="14"/>
      <c r="L24" s="14" t="s">
        <v>5</v>
      </c>
      <c r="M24" s="41">
        <f t="shared" si="16"/>
        <v>0</v>
      </c>
      <c r="N24" s="47">
        <f t="shared" si="17"/>
        <v>0</v>
      </c>
      <c r="O24" s="47" t="e">
        <f t="shared" si="18"/>
        <v>#DIV/0!</v>
      </c>
      <c r="P24" s="16">
        <v>3.5</v>
      </c>
      <c r="Q24" s="16" t="s">
        <v>6</v>
      </c>
      <c r="R24" s="15">
        <f t="shared" si="19"/>
        <v>0</v>
      </c>
      <c r="S24" s="16">
        <v>3</v>
      </c>
      <c r="T24" s="16" t="s">
        <v>7</v>
      </c>
      <c r="U24" s="15">
        <f t="shared" si="20"/>
        <v>0</v>
      </c>
      <c r="V24" s="16">
        <v>2.5</v>
      </c>
      <c r="W24" s="16" t="s">
        <v>8</v>
      </c>
      <c r="X24" s="15">
        <f t="shared" si="21"/>
        <v>0</v>
      </c>
      <c r="Y24" s="16">
        <v>2</v>
      </c>
      <c r="Z24" s="16" t="s">
        <v>9</v>
      </c>
      <c r="AA24" s="15">
        <f t="shared" si="22"/>
        <v>0</v>
      </c>
      <c r="AB24" s="16">
        <v>1.5</v>
      </c>
      <c r="AC24" s="16" t="s">
        <v>10</v>
      </c>
      <c r="AD24" s="15">
        <f t="shared" si="23"/>
        <v>0</v>
      </c>
      <c r="AE24" s="16">
        <v>1</v>
      </c>
      <c r="AF24" s="16" t="s">
        <v>11</v>
      </c>
      <c r="AG24" s="15">
        <f t="shared" si="24"/>
        <v>0</v>
      </c>
      <c r="AH24" s="16">
        <v>0</v>
      </c>
      <c r="AI24" s="16" t="s">
        <v>15</v>
      </c>
      <c r="AJ24" s="15">
        <f t="shared" si="25"/>
        <v>0</v>
      </c>
      <c r="AK24" s="15">
        <f t="shared" si="26"/>
        <v>0</v>
      </c>
      <c r="AL24" s="17" t="str">
        <f t="shared" si="27"/>
        <v> </v>
      </c>
      <c r="AM24" s="15">
        <f t="shared" si="28"/>
        <v>2.5</v>
      </c>
      <c r="AN24" s="40"/>
      <c r="AO24" s="39"/>
      <c r="AP24" s="42" t="s">
        <v>149</v>
      </c>
      <c r="AQ24" s="39"/>
      <c r="AR24" s="9"/>
      <c r="AS24" s="9"/>
      <c r="AT24" s="9"/>
      <c r="AU24" s="9"/>
      <c r="AV24" s="9"/>
      <c r="AW24" s="9"/>
      <c r="AX24" s="9"/>
    </row>
    <row r="25" spans="1:50" ht="19.5" customHeight="1" thickBot="1">
      <c r="A25" s="128"/>
      <c r="B25" s="129"/>
      <c r="C25" s="130"/>
      <c r="D25" s="34" t="str">
        <f t="shared" si="15"/>
        <v> </v>
      </c>
      <c r="E25" s="130"/>
      <c r="F25" s="131"/>
      <c r="G25" s="132"/>
      <c r="H25" s="130" t="s">
        <v>150</v>
      </c>
      <c r="I25" s="80" t="str">
        <f t="shared" si="13"/>
        <v> </v>
      </c>
      <c r="J25" s="35" t="str">
        <f t="shared" si="14"/>
        <v> </v>
      </c>
      <c r="K25" s="14"/>
      <c r="L25" s="14" t="s">
        <v>5</v>
      </c>
      <c r="M25" s="41">
        <f t="shared" si="16"/>
        <v>0</v>
      </c>
      <c r="N25" s="47">
        <f t="shared" si="17"/>
        <v>0</v>
      </c>
      <c r="O25" s="47" t="e">
        <f t="shared" si="18"/>
        <v>#DIV/0!</v>
      </c>
      <c r="P25" s="16">
        <v>3.5</v>
      </c>
      <c r="Q25" s="16" t="s">
        <v>6</v>
      </c>
      <c r="R25" s="15">
        <f t="shared" si="19"/>
        <v>0</v>
      </c>
      <c r="S25" s="16">
        <v>3</v>
      </c>
      <c r="T25" s="16" t="s">
        <v>7</v>
      </c>
      <c r="U25" s="15">
        <f t="shared" si="20"/>
        <v>0</v>
      </c>
      <c r="V25" s="16">
        <v>2.5</v>
      </c>
      <c r="W25" s="16" t="s">
        <v>8</v>
      </c>
      <c r="X25" s="15">
        <f t="shared" si="21"/>
        <v>0</v>
      </c>
      <c r="Y25" s="16">
        <v>2</v>
      </c>
      <c r="Z25" s="16" t="s">
        <v>9</v>
      </c>
      <c r="AA25" s="15">
        <f t="shared" si="22"/>
        <v>0</v>
      </c>
      <c r="AB25" s="16">
        <v>1.5</v>
      </c>
      <c r="AC25" s="16" t="s">
        <v>10</v>
      </c>
      <c r="AD25" s="15">
        <f t="shared" si="23"/>
        <v>0</v>
      </c>
      <c r="AE25" s="16">
        <v>1</v>
      </c>
      <c r="AF25" s="16" t="s">
        <v>11</v>
      </c>
      <c r="AG25" s="15">
        <f t="shared" si="24"/>
        <v>0</v>
      </c>
      <c r="AH25" s="16">
        <v>0</v>
      </c>
      <c r="AI25" s="16" t="s">
        <v>15</v>
      </c>
      <c r="AJ25" s="15">
        <f t="shared" si="25"/>
        <v>0</v>
      </c>
      <c r="AK25" s="15">
        <f t="shared" si="26"/>
        <v>0</v>
      </c>
      <c r="AL25" s="17" t="str">
        <f t="shared" si="27"/>
        <v> </v>
      </c>
      <c r="AM25" s="15">
        <f t="shared" si="28"/>
        <v>2.5</v>
      </c>
      <c r="AN25" s="40"/>
      <c r="AO25" s="39"/>
      <c r="AP25" s="42" t="s">
        <v>149</v>
      </c>
      <c r="AQ25" s="39"/>
      <c r="AR25" s="9"/>
      <c r="AS25" s="9"/>
      <c r="AT25" s="9"/>
      <c r="AU25" s="9"/>
      <c r="AV25" s="9"/>
      <c r="AW25" s="9"/>
      <c r="AX25" s="9"/>
    </row>
    <row r="26" spans="1:50" ht="21.75" customHeight="1">
      <c r="A26" s="183" t="s">
        <v>19</v>
      </c>
      <c r="B26" s="184"/>
      <c r="C26" s="24"/>
      <c r="D26" s="184" t="s">
        <v>19</v>
      </c>
      <c r="E26" s="184"/>
      <c r="F26" s="184"/>
      <c r="G26" s="103"/>
      <c r="H26" s="184" t="s">
        <v>19</v>
      </c>
      <c r="I26" s="184"/>
      <c r="J26" s="207"/>
      <c r="K26" s="43"/>
      <c r="L26" s="44" t="s">
        <v>19</v>
      </c>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78"/>
      <c r="AN26" s="79"/>
      <c r="AO26" s="40"/>
      <c r="AP26" s="39"/>
      <c r="AQ26" s="39"/>
      <c r="AR26" s="9"/>
      <c r="AS26" s="9"/>
      <c r="AT26" s="9"/>
      <c r="AU26" s="9"/>
      <c r="AV26" s="9"/>
      <c r="AW26" s="9"/>
      <c r="AX26" s="9"/>
    </row>
    <row r="27" spans="1:50" ht="21.75" customHeight="1">
      <c r="A27" s="188" t="s">
        <v>27</v>
      </c>
      <c r="B27" s="188"/>
      <c r="C27" s="58"/>
      <c r="D27" s="174" t="s">
        <v>42</v>
      </c>
      <c r="E27" s="174"/>
      <c r="F27" s="174"/>
      <c r="G27" s="59"/>
      <c r="H27" s="189" t="s">
        <v>29</v>
      </c>
      <c r="I27" s="189"/>
      <c r="J27" s="189"/>
      <c r="K27" s="10"/>
      <c r="L27" s="43"/>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78"/>
      <c r="AN27" s="79"/>
      <c r="AO27" s="40"/>
      <c r="AP27" s="39"/>
      <c r="AQ27" s="39"/>
      <c r="AR27" s="9"/>
      <c r="AS27" s="9"/>
      <c r="AT27" s="9"/>
      <c r="AU27" s="9"/>
      <c r="AV27" s="9"/>
      <c r="AW27" s="9"/>
      <c r="AX27" s="9"/>
    </row>
    <row r="28" spans="1:50" ht="21.75" customHeight="1">
      <c r="A28" s="26"/>
      <c r="B28" s="21"/>
      <c r="C28" s="21"/>
      <c r="D28" s="20"/>
      <c r="E28" s="20"/>
      <c r="F28" s="20"/>
      <c r="G28" s="21"/>
      <c r="H28" s="21"/>
      <c r="I28" s="21"/>
      <c r="J28" s="21"/>
      <c r="K28" s="21"/>
      <c r="L28" s="43"/>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78"/>
      <c r="AN28" s="79"/>
      <c r="AO28" s="40"/>
      <c r="AP28" s="39"/>
      <c r="AQ28" s="39"/>
      <c r="AR28" s="9"/>
      <c r="AS28" s="9"/>
      <c r="AT28" s="9"/>
      <c r="AU28" s="9"/>
      <c r="AV28" s="9"/>
      <c r="AW28" s="9"/>
      <c r="AX28" s="9"/>
    </row>
    <row r="29" spans="1:50" ht="21.75" customHeight="1">
      <c r="A29" s="26"/>
      <c r="B29" s="21"/>
      <c r="C29" s="21"/>
      <c r="D29" s="172" t="s">
        <v>19</v>
      </c>
      <c r="E29" s="172"/>
      <c r="F29" s="172"/>
      <c r="G29" s="21"/>
      <c r="H29" s="21"/>
      <c r="I29" s="21"/>
      <c r="J29" s="21"/>
      <c r="K29" s="21"/>
      <c r="L29" s="43"/>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78"/>
      <c r="AN29" s="79"/>
      <c r="AO29" s="40"/>
      <c r="AP29" s="39"/>
      <c r="AQ29" s="39"/>
      <c r="AR29" s="9"/>
      <c r="AS29" s="9"/>
      <c r="AT29" s="9"/>
      <c r="AU29" s="9"/>
      <c r="AV29" s="9"/>
      <c r="AW29" s="9"/>
      <c r="AX29" s="9"/>
    </row>
    <row r="30" spans="1:50" ht="21.75" customHeight="1">
      <c r="A30" s="26"/>
      <c r="B30" s="21"/>
      <c r="C30" s="21"/>
      <c r="D30" s="20"/>
      <c r="E30" s="20"/>
      <c r="F30" s="20"/>
      <c r="G30" s="21"/>
      <c r="H30" s="21"/>
      <c r="I30" s="21"/>
      <c r="J30" s="21"/>
      <c r="K30" s="21"/>
      <c r="L30" s="43"/>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78"/>
      <c r="AN30" s="79"/>
      <c r="AO30" s="40"/>
      <c r="AP30" s="39"/>
      <c r="AQ30" s="39"/>
      <c r="AR30" s="9"/>
      <c r="AS30" s="9"/>
      <c r="AT30" s="9"/>
      <c r="AU30" s="9"/>
      <c r="AV30" s="9"/>
      <c r="AW30" s="9"/>
      <c r="AX30" s="9"/>
    </row>
    <row r="31" spans="1:43" ht="21.75" customHeight="1">
      <c r="A31" s="27"/>
      <c r="B31" s="23"/>
      <c r="C31" s="21"/>
      <c r="D31" s="174" t="s">
        <v>30</v>
      </c>
      <c r="E31" s="174"/>
      <c r="F31" s="174"/>
      <c r="G31" s="58"/>
      <c r="H31" s="71"/>
      <c r="I31" s="21"/>
      <c r="J31" s="21"/>
      <c r="K31" s="21"/>
      <c r="L31" s="43"/>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78"/>
      <c r="AN31" s="79"/>
      <c r="AO31" s="40"/>
      <c r="AP31" s="39"/>
      <c r="AQ31" s="39"/>
    </row>
    <row r="32" spans="1:43" ht="27" customHeight="1">
      <c r="A32" s="177" t="s">
        <v>21</v>
      </c>
      <c r="B32" s="178"/>
      <c r="C32" s="178"/>
      <c r="D32" s="178"/>
      <c r="E32" s="178"/>
      <c r="F32" s="178"/>
      <c r="G32" s="178"/>
      <c r="H32" s="178"/>
      <c r="I32" s="178"/>
      <c r="J32" s="179"/>
      <c r="K32" s="43"/>
      <c r="L32" s="43"/>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78"/>
      <c r="AN32" s="39"/>
      <c r="AO32" s="39"/>
      <c r="AP32" s="39"/>
      <c r="AQ32" s="39"/>
    </row>
    <row r="33" spans="1:43" s="5" customFormat="1" ht="73.5" customHeight="1" thickBot="1">
      <c r="A33" s="180" t="s">
        <v>20</v>
      </c>
      <c r="B33" s="181"/>
      <c r="C33" s="181"/>
      <c r="D33" s="181"/>
      <c r="E33" s="181"/>
      <c r="F33" s="181"/>
      <c r="G33" s="181"/>
      <c r="H33" s="181"/>
      <c r="I33" s="181"/>
      <c r="J33" s="182"/>
      <c r="K33" s="43"/>
      <c r="L33" s="43"/>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78"/>
      <c r="AN33" s="39"/>
      <c r="AO33" s="39"/>
      <c r="AP33" s="39"/>
      <c r="AQ33" s="39"/>
    </row>
    <row r="34" spans="1:43" s="5" customFormat="1" ht="15.75">
      <c r="A34" s="4"/>
      <c r="C34" s="4"/>
      <c r="D34" s="4"/>
      <c r="E34" s="4"/>
      <c r="H34" s="6"/>
      <c r="J34" s="4"/>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row>
    <row r="35" spans="1:43" s="5" customFormat="1" ht="15.75">
      <c r="A35" s="4"/>
      <c r="C35" s="4"/>
      <c r="D35" s="4"/>
      <c r="E35" s="4"/>
      <c r="H35" s="6"/>
      <c r="J35" s="4"/>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row>
    <row r="36" spans="1:43" s="5" customFormat="1" ht="15.75">
      <c r="A36" s="4"/>
      <c r="C36" s="4"/>
      <c r="D36" s="4"/>
      <c r="E36" s="4"/>
      <c r="H36" s="6"/>
      <c r="J36" s="4"/>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row>
    <row r="37" spans="1:43" s="5" customFormat="1" ht="15.75">
      <c r="A37" s="4"/>
      <c r="C37" s="4"/>
      <c r="D37" s="4"/>
      <c r="E37" s="4"/>
      <c r="H37" s="6"/>
      <c r="J37" s="4"/>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row>
    <row r="38" spans="1:43" s="5" customFormat="1" ht="15.75">
      <c r="A38" s="4"/>
      <c r="C38" s="4"/>
      <c r="D38" s="4"/>
      <c r="E38" s="4"/>
      <c r="H38" s="6"/>
      <c r="J38" s="4"/>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row>
    <row r="39" spans="1:43" s="5" customFormat="1" ht="15.75">
      <c r="A39" s="4"/>
      <c r="C39" s="4"/>
      <c r="D39" s="4"/>
      <c r="E39" s="4"/>
      <c r="H39" s="6"/>
      <c r="J39" s="4"/>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row>
    <row r="40" spans="1:43" s="5" customFormat="1" ht="15.75">
      <c r="A40" s="4"/>
      <c r="C40" s="4"/>
      <c r="D40" s="4"/>
      <c r="E40" s="4"/>
      <c r="H40" s="6"/>
      <c r="J40" s="4"/>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row>
    <row r="41" spans="1:43" s="5" customFormat="1" ht="15.75">
      <c r="A41" s="4"/>
      <c r="C41" s="4"/>
      <c r="D41" s="4"/>
      <c r="E41" s="4"/>
      <c r="H41" s="6"/>
      <c r="J41" s="4"/>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row>
    <row r="42" spans="1:10" s="5" customFormat="1" ht="15.75">
      <c r="A42" s="4"/>
      <c r="C42" s="4"/>
      <c r="D42" s="4"/>
      <c r="E42" s="4"/>
      <c r="H42" s="6"/>
      <c r="J42" s="4"/>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sheetData>
  <sheetProtection/>
  <mergeCells count="29">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A26:B26"/>
    <mergeCell ref="D26:F26"/>
    <mergeCell ref="H26:J26"/>
    <mergeCell ref="F17:G17"/>
    <mergeCell ref="F18:G18"/>
    <mergeCell ref="F19:G19"/>
    <mergeCell ref="F21:G21"/>
    <mergeCell ref="A33:J33"/>
    <mergeCell ref="A27:B27"/>
    <mergeCell ref="D27:F27"/>
    <mergeCell ref="H27:J27"/>
    <mergeCell ref="D29:F29"/>
    <mergeCell ref="D31:F31"/>
    <mergeCell ref="A32:J32"/>
  </mergeCells>
  <printOptions horizontalCentered="1" verticalCentered="1"/>
  <pageMargins left="0.28" right="0.23" top="0.17" bottom="0" header="0" footer="0"/>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X360"/>
  <sheetViews>
    <sheetView showGridLines="0" zoomScale="70" zoomScaleNormal="70" zoomScaleSheetLayoutView="80" zoomScalePageLayoutView="0" workbookViewId="0" topLeftCell="A1">
      <selection activeCell="I19" sqref="I19"/>
    </sheetView>
  </sheetViews>
  <sheetFormatPr defaultColWidth="9.140625" defaultRowHeight="15"/>
  <cols>
    <col min="1" max="1" width="20.7109375" style="1" customWidth="1"/>
    <col min="2" max="2" width="32.00390625" style="2" customWidth="1"/>
    <col min="3" max="5" width="16.28125" style="1" customWidth="1"/>
    <col min="6" max="6" width="14.28125" style="2" customWidth="1"/>
    <col min="7" max="7" width="21.8515625" style="2" customWidth="1"/>
    <col min="8" max="8" width="14.421875" style="3" customWidth="1"/>
    <col min="9" max="9" width="42.851562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98" t="s">
        <v>17</v>
      </c>
      <c r="B1" s="199"/>
      <c r="C1" s="199"/>
      <c r="D1" s="199"/>
      <c r="E1" s="199"/>
      <c r="F1" s="199"/>
      <c r="G1" s="199"/>
      <c r="H1" s="199"/>
      <c r="I1" s="199"/>
      <c r="J1" s="200"/>
    </row>
    <row r="2" spans="1:10" ht="15.75">
      <c r="A2" s="201" t="s">
        <v>18</v>
      </c>
      <c r="B2" s="172"/>
      <c r="C2" s="172"/>
      <c r="D2" s="172"/>
      <c r="E2" s="172"/>
      <c r="F2" s="172"/>
      <c r="G2" s="172"/>
      <c r="H2" s="172"/>
      <c r="I2" s="172"/>
      <c r="J2" s="173"/>
    </row>
    <row r="3" spans="1:43" ht="15.75">
      <c r="A3" s="201" t="s">
        <v>24</v>
      </c>
      <c r="B3" s="172"/>
      <c r="C3" s="172"/>
      <c r="D3" s="172"/>
      <c r="E3" s="172"/>
      <c r="F3" s="172"/>
      <c r="G3" s="172"/>
      <c r="H3" s="172"/>
      <c r="I3" s="172"/>
      <c r="J3" s="17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5.75">
      <c r="A4" s="201" t="s">
        <v>41</v>
      </c>
      <c r="B4" s="172"/>
      <c r="C4" s="172"/>
      <c r="D4" s="172"/>
      <c r="E4" s="172"/>
      <c r="F4" s="172"/>
      <c r="G4" s="172"/>
      <c r="H4" s="172"/>
      <c r="I4" s="172"/>
      <c r="J4" s="17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5.75">
      <c r="A5" s="193" t="s">
        <v>35</v>
      </c>
      <c r="B5" s="194"/>
      <c r="C5" s="194"/>
      <c r="D5" s="194"/>
      <c r="E5" s="194"/>
      <c r="F5" s="194"/>
      <c r="G5" s="194"/>
      <c r="H5" s="194"/>
      <c r="I5" s="194"/>
      <c r="J5" s="195"/>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75">
      <c r="A6" s="193" t="s">
        <v>22</v>
      </c>
      <c r="B6" s="194"/>
      <c r="C6" s="194"/>
      <c r="D6" s="194"/>
      <c r="E6" s="194"/>
      <c r="F6" s="194"/>
      <c r="G6" s="194"/>
      <c r="H6" s="194"/>
      <c r="I6" s="194"/>
      <c r="J6" s="195"/>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5.75">
      <c r="A7" s="190">
        <v>41832</v>
      </c>
      <c r="B7" s="191"/>
      <c r="C7" s="191"/>
      <c r="D7" s="191"/>
      <c r="E7" s="191"/>
      <c r="F7" s="191"/>
      <c r="G7" s="191"/>
      <c r="H7" s="191"/>
      <c r="I7" s="191"/>
      <c r="J7" s="19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5.75">
      <c r="A8" s="193" t="s">
        <v>26</v>
      </c>
      <c r="B8" s="194"/>
      <c r="C8" s="194"/>
      <c r="D8" s="194"/>
      <c r="E8" s="194"/>
      <c r="F8" s="194"/>
      <c r="G8" s="194"/>
      <c r="H8" s="194"/>
      <c r="I8" s="194"/>
      <c r="J8" s="195"/>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ht="16.5" thickBot="1">
      <c r="A9" s="31"/>
      <c r="B9" s="8"/>
      <c r="C9" s="29"/>
      <c r="D9" s="29"/>
      <c r="E9" s="29"/>
      <c r="F9" s="8"/>
      <c r="G9" s="8"/>
      <c r="H9" s="30"/>
      <c r="I9" s="8"/>
      <c r="J9" s="32"/>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26.25" thickBot="1">
      <c r="A10" s="12" t="s">
        <v>0</v>
      </c>
      <c r="B10" s="11" t="s">
        <v>1</v>
      </c>
      <c r="C10" s="11" t="s">
        <v>13</v>
      </c>
      <c r="D10" s="11" t="s">
        <v>14</v>
      </c>
      <c r="E10" s="11" t="s">
        <v>12</v>
      </c>
      <c r="F10" s="196" t="s">
        <v>2</v>
      </c>
      <c r="G10" s="210"/>
      <c r="H10" s="11" t="s">
        <v>3</v>
      </c>
      <c r="I10" s="11" t="s">
        <v>4</v>
      </c>
      <c r="J10" s="13" t="s">
        <v>23</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t="s">
        <v>16</v>
      </c>
      <c r="AL10" s="40"/>
      <c r="AM10" s="40"/>
      <c r="AN10" s="40"/>
      <c r="AO10" s="39"/>
      <c r="AP10" s="39"/>
      <c r="AQ10" s="39"/>
    </row>
    <row r="11" spans="1:50" ht="19.5" customHeight="1">
      <c r="A11" s="72" t="s">
        <v>83</v>
      </c>
      <c r="B11" s="64" t="s">
        <v>94</v>
      </c>
      <c r="C11" s="19">
        <v>82</v>
      </c>
      <c r="D11" s="34" t="str">
        <f aca="true" t="shared" si="0" ref="D11:D26">IF(H11=" "," ",IF(H11="BAŞARILI",C11,N11))</f>
        <v> </v>
      </c>
      <c r="E11" s="34">
        <v>272</v>
      </c>
      <c r="F11" s="50" t="s">
        <v>44</v>
      </c>
      <c r="G11" s="51"/>
      <c r="H11" s="34" t="s">
        <v>150</v>
      </c>
      <c r="I11" s="80" t="str">
        <f>IF(C11=0," ",IF(H11=0," ",IF(H11="GR",AP11,AL11)))</f>
        <v> </v>
      </c>
      <c r="J11" s="35">
        <f>IF(C11=0," ",IF(H11=0," ",O11))</f>
        <v>3.317073170731707</v>
      </c>
      <c r="K11" s="14"/>
      <c r="L11" s="14" t="s">
        <v>5</v>
      </c>
      <c r="M11" s="41">
        <f aca="true" t="shared" si="1" ref="M11:M26">IF(H11&lt;90,0,IF(H11&lt;=100,4,0))</f>
        <v>0</v>
      </c>
      <c r="N11" s="47">
        <f aca="true" t="shared" si="2" ref="N11:N26">IF(H11=" ",C11,(C11+15))</f>
        <v>82</v>
      </c>
      <c r="O11" s="47">
        <f aca="true" t="shared" si="3" ref="O11:O26">IF(H11="BAŞARILI",(E11/N11),IF(H11&gt;0,(((AK11*15)+E11)/N11),E11))</f>
        <v>3.317073170731707</v>
      </c>
      <c r="P11" s="16">
        <v>3.5</v>
      </c>
      <c r="Q11" s="16" t="s">
        <v>6</v>
      </c>
      <c r="R11" s="15">
        <f aca="true" t="shared" si="4" ref="R11:R26">IF(H11&lt;85,0,IF(H11&lt;=89,3.5,0))</f>
        <v>0</v>
      </c>
      <c r="S11" s="16">
        <v>3</v>
      </c>
      <c r="T11" s="16" t="s">
        <v>7</v>
      </c>
      <c r="U11" s="15">
        <f aca="true" t="shared" si="5" ref="U11:U26">IF(H11&lt;80,0,IF(H11&lt;=84,3,0))</f>
        <v>0</v>
      </c>
      <c r="V11" s="16">
        <v>2.5</v>
      </c>
      <c r="W11" s="16" t="s">
        <v>8</v>
      </c>
      <c r="X11" s="15">
        <f aca="true" t="shared" si="6" ref="X11:X26">IF(H11&lt;75,0,IF(H11&lt;=79,2.5,0))</f>
        <v>0</v>
      </c>
      <c r="Y11" s="16">
        <v>2</v>
      </c>
      <c r="Z11" s="16" t="s">
        <v>9</v>
      </c>
      <c r="AA11" s="15">
        <f aca="true" t="shared" si="7" ref="AA11:AA26">IF(H11&lt;65,0,IF(H11&lt;=74,2,0))</f>
        <v>0</v>
      </c>
      <c r="AB11" s="16">
        <v>1.5</v>
      </c>
      <c r="AC11" s="16" t="s">
        <v>10</v>
      </c>
      <c r="AD11" s="15">
        <f aca="true" t="shared" si="8" ref="AD11:AD26">IF(H11&lt;58,0,IF(H11&lt;=64,1.5,0))</f>
        <v>0</v>
      </c>
      <c r="AE11" s="16">
        <v>1</v>
      </c>
      <c r="AF11" s="16" t="s">
        <v>11</v>
      </c>
      <c r="AG11" s="15">
        <f aca="true" t="shared" si="9" ref="AG11:AG26">IF(H11&lt;50,0,IF(H11&lt;=57,1,0))</f>
        <v>0</v>
      </c>
      <c r="AH11" s="16">
        <v>0</v>
      </c>
      <c r="AI11" s="16" t="s">
        <v>15</v>
      </c>
      <c r="AJ11" s="15">
        <f aca="true" t="shared" si="10" ref="AJ11:AJ26">IF(H11&lt;0,0,IF(H11&lt;=49,0,0))</f>
        <v>0</v>
      </c>
      <c r="AK11" s="15">
        <f aca="true" t="shared" si="11" ref="AK11:AK26">SUM(R11,U11,X11,AA11,AD11,AG11,AJ11,M11)</f>
        <v>0</v>
      </c>
      <c r="AL11" s="17" t="str">
        <f>IF(H11=" "," ",IF(AK11&lt;2,"GİREMEZ(AKTS)",IF(O11&gt;=AM11,"YETERLİ","GİREMEZ(ORTALAMA)")))</f>
        <v> </v>
      </c>
      <c r="AM11" s="15">
        <f>IF(LEFT(A11,1)="0",2,2.5)</f>
        <v>2.5</v>
      </c>
      <c r="AN11" s="40"/>
      <c r="AO11" s="39"/>
      <c r="AP11" s="39" t="s">
        <v>149</v>
      </c>
      <c r="AQ11" s="39"/>
      <c r="AR11" s="9"/>
      <c r="AS11" s="9"/>
      <c r="AT11" s="9"/>
      <c r="AU11" s="9"/>
      <c r="AV11" s="9"/>
      <c r="AW11" s="9"/>
      <c r="AX11" s="9"/>
    </row>
    <row r="12" spans="1:50" ht="19.5" customHeight="1">
      <c r="A12" s="72" t="s">
        <v>86</v>
      </c>
      <c r="B12" s="64" t="s">
        <v>95</v>
      </c>
      <c r="C12" s="34">
        <v>75</v>
      </c>
      <c r="D12" s="34" t="str">
        <f t="shared" si="0"/>
        <v> </v>
      </c>
      <c r="E12" s="34">
        <v>172.5</v>
      </c>
      <c r="F12" s="52" t="s">
        <v>47</v>
      </c>
      <c r="G12" s="53"/>
      <c r="H12" s="34" t="s">
        <v>150</v>
      </c>
      <c r="I12" s="80" t="str">
        <f aca="true" t="shared" si="12" ref="I12:I25">IF(C12=0," ",IF(H12=0," ",IF(H12="GR",AP12,AL12)))</f>
        <v> </v>
      </c>
      <c r="J12" s="35">
        <f aca="true" t="shared" si="13" ref="J12:J26">IF(C12=0," ",IF(H12=0," ",O12))</f>
        <v>2.3</v>
      </c>
      <c r="K12" s="14"/>
      <c r="L12" s="14" t="s">
        <v>5</v>
      </c>
      <c r="M12" s="41">
        <f t="shared" si="1"/>
        <v>0</v>
      </c>
      <c r="N12" s="47">
        <f t="shared" si="2"/>
        <v>75</v>
      </c>
      <c r="O12" s="47">
        <f t="shared" si="3"/>
        <v>2.3</v>
      </c>
      <c r="P12" s="16">
        <v>3.5</v>
      </c>
      <c r="Q12" s="16" t="s">
        <v>6</v>
      </c>
      <c r="R12" s="15">
        <f t="shared" si="4"/>
        <v>0</v>
      </c>
      <c r="S12" s="16">
        <v>3</v>
      </c>
      <c r="T12" s="16" t="s">
        <v>7</v>
      </c>
      <c r="U12" s="15">
        <f t="shared" si="5"/>
        <v>0</v>
      </c>
      <c r="V12" s="16">
        <v>2.5</v>
      </c>
      <c r="W12" s="16" t="s">
        <v>8</v>
      </c>
      <c r="X12" s="15">
        <f t="shared" si="6"/>
        <v>0</v>
      </c>
      <c r="Y12" s="16">
        <v>2</v>
      </c>
      <c r="Z12" s="16" t="s">
        <v>9</v>
      </c>
      <c r="AA12" s="15">
        <f t="shared" si="7"/>
        <v>0</v>
      </c>
      <c r="AB12" s="16">
        <v>1.5</v>
      </c>
      <c r="AC12" s="16" t="s">
        <v>10</v>
      </c>
      <c r="AD12" s="15">
        <f t="shared" si="8"/>
        <v>0</v>
      </c>
      <c r="AE12" s="16">
        <v>1</v>
      </c>
      <c r="AF12" s="16" t="s">
        <v>11</v>
      </c>
      <c r="AG12" s="15">
        <f t="shared" si="9"/>
        <v>0</v>
      </c>
      <c r="AH12" s="16">
        <v>0</v>
      </c>
      <c r="AI12" s="16" t="s">
        <v>15</v>
      </c>
      <c r="AJ12" s="15">
        <f t="shared" si="10"/>
        <v>0</v>
      </c>
      <c r="AK12" s="15">
        <f t="shared" si="11"/>
        <v>0</v>
      </c>
      <c r="AL12" s="17" t="str">
        <f aca="true" t="shared" si="14" ref="AL12:AL25">IF(H12=" "," ",IF(AK12&lt;2,"GİREMEZ(AKTS)",IF(O12&gt;=AM12,"YETERLİ","GİREMEZ(ORTALAMA)")))</f>
        <v> </v>
      </c>
      <c r="AM12" s="15">
        <f aca="true" t="shared" si="15" ref="AM12:AM25">IF(LEFT(A12,1)="0",2,2.5)</f>
        <v>2.5</v>
      </c>
      <c r="AN12" s="40"/>
      <c r="AO12" s="39"/>
      <c r="AP12" s="39" t="s">
        <v>149</v>
      </c>
      <c r="AQ12" s="39"/>
      <c r="AR12" s="9"/>
      <c r="AS12" s="9"/>
      <c r="AT12" s="9"/>
      <c r="AU12" s="9"/>
      <c r="AV12" s="9"/>
      <c r="AW12" s="9"/>
      <c r="AX12" s="9"/>
    </row>
    <row r="13" spans="1:50" ht="19.5" customHeight="1">
      <c r="A13" s="72" t="s">
        <v>87</v>
      </c>
      <c r="B13" s="64" t="s">
        <v>96</v>
      </c>
      <c r="C13" s="34">
        <v>82</v>
      </c>
      <c r="D13" s="34" t="str">
        <f t="shared" si="0"/>
        <v> </v>
      </c>
      <c r="E13" s="34">
        <v>196.5</v>
      </c>
      <c r="F13" s="52" t="s">
        <v>47</v>
      </c>
      <c r="G13" s="53"/>
      <c r="H13" s="34" t="s">
        <v>150</v>
      </c>
      <c r="I13" s="80" t="str">
        <f t="shared" si="12"/>
        <v> </v>
      </c>
      <c r="J13" s="35">
        <f t="shared" si="13"/>
        <v>2.3963414634146343</v>
      </c>
      <c r="K13" s="14"/>
      <c r="L13" s="14" t="s">
        <v>5</v>
      </c>
      <c r="M13" s="18">
        <f t="shared" si="1"/>
        <v>0</v>
      </c>
      <c r="N13" s="47">
        <f t="shared" si="2"/>
        <v>82</v>
      </c>
      <c r="O13" s="47">
        <f t="shared" si="3"/>
        <v>2.3963414634146343</v>
      </c>
      <c r="P13" s="16">
        <v>3.5</v>
      </c>
      <c r="Q13" s="16" t="s">
        <v>6</v>
      </c>
      <c r="R13" s="18">
        <f t="shared" si="4"/>
        <v>0</v>
      </c>
      <c r="S13" s="16">
        <v>3</v>
      </c>
      <c r="T13" s="16" t="s">
        <v>7</v>
      </c>
      <c r="U13" s="18">
        <f t="shared" si="5"/>
        <v>0</v>
      </c>
      <c r="V13" s="16">
        <v>2.5</v>
      </c>
      <c r="W13" s="16" t="s">
        <v>8</v>
      </c>
      <c r="X13" s="18">
        <f t="shared" si="6"/>
        <v>0</v>
      </c>
      <c r="Y13" s="16">
        <v>2</v>
      </c>
      <c r="Z13" s="16" t="s">
        <v>9</v>
      </c>
      <c r="AA13" s="18">
        <f t="shared" si="7"/>
        <v>0</v>
      </c>
      <c r="AB13" s="16">
        <v>1.5</v>
      </c>
      <c r="AC13" s="16" t="s">
        <v>10</v>
      </c>
      <c r="AD13" s="18">
        <f t="shared" si="8"/>
        <v>0</v>
      </c>
      <c r="AE13" s="16">
        <v>1</v>
      </c>
      <c r="AF13" s="16" t="s">
        <v>11</v>
      </c>
      <c r="AG13" s="18">
        <f t="shared" si="9"/>
        <v>0</v>
      </c>
      <c r="AH13" s="16">
        <v>0</v>
      </c>
      <c r="AI13" s="16" t="s">
        <v>15</v>
      </c>
      <c r="AJ13" s="18">
        <f t="shared" si="10"/>
        <v>0</v>
      </c>
      <c r="AK13" s="15">
        <f t="shared" si="11"/>
        <v>0</v>
      </c>
      <c r="AL13" s="17" t="str">
        <f t="shared" si="14"/>
        <v> </v>
      </c>
      <c r="AM13" s="15">
        <f t="shared" si="15"/>
        <v>2.5</v>
      </c>
      <c r="AN13" s="40"/>
      <c r="AO13" s="39"/>
      <c r="AP13" s="39" t="s">
        <v>149</v>
      </c>
      <c r="AQ13" s="39"/>
      <c r="AR13" s="9"/>
      <c r="AS13" s="9"/>
      <c r="AT13" s="9"/>
      <c r="AU13" s="9"/>
      <c r="AV13" s="9"/>
      <c r="AW13" s="9"/>
      <c r="AX13" s="9"/>
    </row>
    <row r="14" spans="1:50" ht="19.5" customHeight="1">
      <c r="A14" s="115" t="s">
        <v>92</v>
      </c>
      <c r="B14" s="116" t="s">
        <v>97</v>
      </c>
      <c r="C14" s="108">
        <v>97</v>
      </c>
      <c r="D14" s="108" t="str">
        <f>IF(H14=" "," ",IF(H14="BAŞARILI",C14,N14))</f>
        <v> </v>
      </c>
      <c r="E14" s="108">
        <v>213.5</v>
      </c>
      <c r="F14" s="117" t="s">
        <v>47</v>
      </c>
      <c r="G14" s="118"/>
      <c r="H14" s="108" t="s">
        <v>150</v>
      </c>
      <c r="I14" s="113" t="s">
        <v>157</v>
      </c>
      <c r="J14" s="109">
        <f t="shared" si="13"/>
        <v>2.2010309278350517</v>
      </c>
      <c r="K14" s="14"/>
      <c r="L14" s="14" t="s">
        <v>5</v>
      </c>
      <c r="M14" s="41">
        <f t="shared" si="1"/>
        <v>0</v>
      </c>
      <c r="N14" s="47">
        <f t="shared" si="2"/>
        <v>97</v>
      </c>
      <c r="O14" s="47">
        <f t="shared" si="3"/>
        <v>2.2010309278350517</v>
      </c>
      <c r="P14" s="16">
        <v>3.5</v>
      </c>
      <c r="Q14" s="16" t="s">
        <v>6</v>
      </c>
      <c r="R14" s="15">
        <f t="shared" si="4"/>
        <v>0</v>
      </c>
      <c r="S14" s="16">
        <v>3</v>
      </c>
      <c r="T14" s="16" t="s">
        <v>7</v>
      </c>
      <c r="U14" s="15">
        <f t="shared" si="5"/>
        <v>0</v>
      </c>
      <c r="V14" s="16">
        <v>2.5</v>
      </c>
      <c r="W14" s="16" t="s">
        <v>8</v>
      </c>
      <c r="X14" s="15">
        <f t="shared" si="6"/>
        <v>0</v>
      </c>
      <c r="Y14" s="16">
        <v>2</v>
      </c>
      <c r="Z14" s="16" t="s">
        <v>9</v>
      </c>
      <c r="AA14" s="15">
        <f t="shared" si="7"/>
        <v>0</v>
      </c>
      <c r="AB14" s="16">
        <v>1.5</v>
      </c>
      <c r="AC14" s="16" t="s">
        <v>10</v>
      </c>
      <c r="AD14" s="15">
        <f t="shared" si="8"/>
        <v>0</v>
      </c>
      <c r="AE14" s="16">
        <v>1</v>
      </c>
      <c r="AF14" s="16" t="s">
        <v>11</v>
      </c>
      <c r="AG14" s="15">
        <f t="shared" si="9"/>
        <v>0</v>
      </c>
      <c r="AH14" s="16">
        <v>0</v>
      </c>
      <c r="AI14" s="16" t="s">
        <v>15</v>
      </c>
      <c r="AJ14" s="15">
        <f t="shared" si="10"/>
        <v>0</v>
      </c>
      <c r="AK14" s="15">
        <f t="shared" si="11"/>
        <v>0</v>
      </c>
      <c r="AL14" s="17" t="str">
        <f t="shared" si="14"/>
        <v> </v>
      </c>
      <c r="AM14" s="15">
        <f t="shared" si="15"/>
        <v>2.5</v>
      </c>
      <c r="AN14" s="40"/>
      <c r="AO14" s="39"/>
      <c r="AP14" s="39" t="s">
        <v>149</v>
      </c>
      <c r="AQ14" s="39"/>
      <c r="AR14" s="9"/>
      <c r="AS14" s="9"/>
      <c r="AT14" s="9"/>
      <c r="AU14" s="9"/>
      <c r="AV14" s="9"/>
      <c r="AW14" s="9"/>
      <c r="AX14" s="9"/>
    </row>
    <row r="15" spans="1:50" ht="19.5" customHeight="1">
      <c r="A15" s="61"/>
      <c r="B15" s="64"/>
      <c r="C15" s="34"/>
      <c r="D15" s="34" t="str">
        <f>IF(H15=" "," ",IF(H15="BAŞARILI",C15,N15))</f>
        <v> </v>
      </c>
      <c r="E15" s="34"/>
      <c r="F15" s="52"/>
      <c r="G15" s="53"/>
      <c r="H15" s="34" t="s">
        <v>150</v>
      </c>
      <c r="I15" s="80" t="str">
        <f t="shared" si="12"/>
        <v> </v>
      </c>
      <c r="J15" s="35" t="str">
        <f t="shared" si="13"/>
        <v> </v>
      </c>
      <c r="K15" s="14"/>
      <c r="L15" s="14" t="s">
        <v>5</v>
      </c>
      <c r="M15" s="41">
        <f t="shared" si="1"/>
        <v>0</v>
      </c>
      <c r="N15" s="47">
        <f t="shared" si="2"/>
        <v>0</v>
      </c>
      <c r="O15" s="47" t="e">
        <f t="shared" si="3"/>
        <v>#DIV/0!</v>
      </c>
      <c r="P15" s="16">
        <v>3.5</v>
      </c>
      <c r="Q15" s="16" t="s">
        <v>6</v>
      </c>
      <c r="R15" s="15">
        <f t="shared" si="4"/>
        <v>0</v>
      </c>
      <c r="S15" s="16">
        <v>3</v>
      </c>
      <c r="T15" s="16" t="s">
        <v>7</v>
      </c>
      <c r="U15" s="15">
        <f t="shared" si="5"/>
        <v>0</v>
      </c>
      <c r="V15" s="16">
        <v>2.5</v>
      </c>
      <c r="W15" s="16" t="s">
        <v>8</v>
      </c>
      <c r="X15" s="15">
        <f t="shared" si="6"/>
        <v>0</v>
      </c>
      <c r="Y15" s="16">
        <v>2</v>
      </c>
      <c r="Z15" s="16" t="s">
        <v>9</v>
      </c>
      <c r="AA15" s="15">
        <f t="shared" si="7"/>
        <v>0</v>
      </c>
      <c r="AB15" s="16">
        <v>1.5</v>
      </c>
      <c r="AC15" s="16" t="s">
        <v>10</v>
      </c>
      <c r="AD15" s="15">
        <f t="shared" si="8"/>
        <v>0</v>
      </c>
      <c r="AE15" s="16">
        <v>1</v>
      </c>
      <c r="AF15" s="16" t="s">
        <v>11</v>
      </c>
      <c r="AG15" s="15">
        <f t="shared" si="9"/>
        <v>0</v>
      </c>
      <c r="AH15" s="16">
        <v>0</v>
      </c>
      <c r="AI15" s="16" t="s">
        <v>15</v>
      </c>
      <c r="AJ15" s="15">
        <f t="shared" si="10"/>
        <v>0</v>
      </c>
      <c r="AK15" s="15">
        <f t="shared" si="11"/>
        <v>0</v>
      </c>
      <c r="AL15" s="17" t="str">
        <f t="shared" si="14"/>
        <v> </v>
      </c>
      <c r="AM15" s="15">
        <f t="shared" si="15"/>
        <v>2.5</v>
      </c>
      <c r="AN15" s="39"/>
      <c r="AO15" s="39"/>
      <c r="AP15" s="39" t="s">
        <v>149</v>
      </c>
      <c r="AQ15" s="39"/>
      <c r="AR15" s="9"/>
      <c r="AS15" s="9"/>
      <c r="AT15" s="9"/>
      <c r="AU15" s="9"/>
      <c r="AV15" s="9"/>
      <c r="AW15" s="9"/>
      <c r="AX15" s="9"/>
    </row>
    <row r="16" spans="1:50" ht="19.5" customHeight="1">
      <c r="A16" s="61"/>
      <c r="B16" s="60"/>
      <c r="C16" s="34"/>
      <c r="D16" s="34" t="str">
        <f t="shared" si="0"/>
        <v> </v>
      </c>
      <c r="E16" s="34"/>
      <c r="F16" s="52"/>
      <c r="G16" s="53"/>
      <c r="H16" s="34" t="s">
        <v>150</v>
      </c>
      <c r="I16" s="80" t="str">
        <f t="shared" si="12"/>
        <v> </v>
      </c>
      <c r="J16" s="35" t="str">
        <f t="shared" si="13"/>
        <v> </v>
      </c>
      <c r="K16" s="14"/>
      <c r="L16" s="14" t="s">
        <v>5</v>
      </c>
      <c r="M16" s="41">
        <f t="shared" si="1"/>
        <v>0</v>
      </c>
      <c r="N16" s="47">
        <f t="shared" si="2"/>
        <v>0</v>
      </c>
      <c r="O16" s="47" t="e">
        <f t="shared" si="3"/>
        <v>#DIV/0!</v>
      </c>
      <c r="P16" s="16">
        <v>3.5</v>
      </c>
      <c r="Q16" s="16" t="s">
        <v>6</v>
      </c>
      <c r="R16" s="15">
        <f t="shared" si="4"/>
        <v>0</v>
      </c>
      <c r="S16" s="16">
        <v>3</v>
      </c>
      <c r="T16" s="16" t="s">
        <v>7</v>
      </c>
      <c r="U16" s="15">
        <f t="shared" si="5"/>
        <v>0</v>
      </c>
      <c r="V16" s="16">
        <v>2.5</v>
      </c>
      <c r="W16" s="16" t="s">
        <v>8</v>
      </c>
      <c r="X16" s="15">
        <f t="shared" si="6"/>
        <v>0</v>
      </c>
      <c r="Y16" s="16">
        <v>2</v>
      </c>
      <c r="Z16" s="16" t="s">
        <v>9</v>
      </c>
      <c r="AA16" s="15">
        <f t="shared" si="7"/>
        <v>0</v>
      </c>
      <c r="AB16" s="16">
        <v>1.5</v>
      </c>
      <c r="AC16" s="16" t="s">
        <v>10</v>
      </c>
      <c r="AD16" s="15">
        <f t="shared" si="8"/>
        <v>0</v>
      </c>
      <c r="AE16" s="16">
        <v>1</v>
      </c>
      <c r="AF16" s="16" t="s">
        <v>11</v>
      </c>
      <c r="AG16" s="15">
        <f t="shared" si="9"/>
        <v>0</v>
      </c>
      <c r="AH16" s="16">
        <v>0</v>
      </c>
      <c r="AI16" s="16" t="s">
        <v>15</v>
      </c>
      <c r="AJ16" s="15">
        <f t="shared" si="10"/>
        <v>0</v>
      </c>
      <c r="AK16" s="15">
        <f t="shared" si="11"/>
        <v>0</v>
      </c>
      <c r="AL16" s="17" t="str">
        <f t="shared" si="14"/>
        <v> </v>
      </c>
      <c r="AM16" s="15">
        <f t="shared" si="15"/>
        <v>2.5</v>
      </c>
      <c r="AN16" s="39"/>
      <c r="AO16" s="39"/>
      <c r="AP16" s="39" t="s">
        <v>149</v>
      </c>
      <c r="AQ16" s="39"/>
      <c r="AR16" s="9"/>
      <c r="AS16" s="9"/>
      <c r="AT16" s="9"/>
      <c r="AU16" s="9"/>
      <c r="AV16" s="9"/>
      <c r="AW16" s="9"/>
      <c r="AX16" s="9"/>
    </row>
    <row r="17" spans="1:50" ht="19.5" customHeight="1">
      <c r="A17" s="61"/>
      <c r="B17" s="60"/>
      <c r="C17" s="34"/>
      <c r="D17" s="34" t="str">
        <f t="shared" si="0"/>
        <v> </v>
      </c>
      <c r="E17" s="34"/>
      <c r="F17" s="52"/>
      <c r="G17" s="53"/>
      <c r="H17" s="34" t="s">
        <v>150</v>
      </c>
      <c r="I17" s="80" t="str">
        <f t="shared" si="12"/>
        <v> </v>
      </c>
      <c r="J17" s="35" t="str">
        <f t="shared" si="13"/>
        <v> </v>
      </c>
      <c r="K17" s="14"/>
      <c r="L17" s="14" t="s">
        <v>5</v>
      </c>
      <c r="M17" s="41">
        <f t="shared" si="1"/>
        <v>0</v>
      </c>
      <c r="N17" s="47">
        <f t="shared" si="2"/>
        <v>0</v>
      </c>
      <c r="O17" s="47" t="e">
        <f t="shared" si="3"/>
        <v>#DIV/0!</v>
      </c>
      <c r="P17" s="16">
        <v>3.5</v>
      </c>
      <c r="Q17" s="16" t="s">
        <v>6</v>
      </c>
      <c r="R17" s="15">
        <f t="shared" si="4"/>
        <v>0</v>
      </c>
      <c r="S17" s="16">
        <v>3</v>
      </c>
      <c r="T17" s="16" t="s">
        <v>7</v>
      </c>
      <c r="U17" s="15">
        <f t="shared" si="5"/>
        <v>0</v>
      </c>
      <c r="V17" s="16">
        <v>2.5</v>
      </c>
      <c r="W17" s="16" t="s">
        <v>8</v>
      </c>
      <c r="X17" s="15">
        <f t="shared" si="6"/>
        <v>0</v>
      </c>
      <c r="Y17" s="16">
        <v>2</v>
      </c>
      <c r="Z17" s="16" t="s">
        <v>9</v>
      </c>
      <c r="AA17" s="15">
        <f t="shared" si="7"/>
        <v>0</v>
      </c>
      <c r="AB17" s="16">
        <v>1.5</v>
      </c>
      <c r="AC17" s="16" t="s">
        <v>10</v>
      </c>
      <c r="AD17" s="15">
        <f t="shared" si="8"/>
        <v>0</v>
      </c>
      <c r="AE17" s="16">
        <v>1</v>
      </c>
      <c r="AF17" s="16" t="s">
        <v>11</v>
      </c>
      <c r="AG17" s="15">
        <f t="shared" si="9"/>
        <v>0</v>
      </c>
      <c r="AH17" s="16">
        <v>0</v>
      </c>
      <c r="AI17" s="16" t="s">
        <v>15</v>
      </c>
      <c r="AJ17" s="15">
        <f t="shared" si="10"/>
        <v>0</v>
      </c>
      <c r="AK17" s="15">
        <f t="shared" si="11"/>
        <v>0</v>
      </c>
      <c r="AL17" s="17" t="str">
        <f t="shared" si="14"/>
        <v> </v>
      </c>
      <c r="AM17" s="15">
        <f t="shared" si="15"/>
        <v>2.5</v>
      </c>
      <c r="AN17" s="39"/>
      <c r="AO17" s="39"/>
      <c r="AP17" s="39" t="s">
        <v>149</v>
      </c>
      <c r="AQ17" s="39"/>
      <c r="AR17" s="9"/>
      <c r="AS17" s="9"/>
      <c r="AT17" s="9"/>
      <c r="AU17" s="9"/>
      <c r="AV17" s="9"/>
      <c r="AW17" s="9"/>
      <c r="AX17" s="9"/>
    </row>
    <row r="18" spans="1:50" ht="19.5" customHeight="1">
      <c r="A18" s="65"/>
      <c r="B18" s="60"/>
      <c r="C18" s="19"/>
      <c r="D18" s="34" t="str">
        <f t="shared" si="0"/>
        <v> </v>
      </c>
      <c r="E18" s="34"/>
      <c r="F18" s="52"/>
      <c r="G18" s="53"/>
      <c r="H18" s="34" t="s">
        <v>150</v>
      </c>
      <c r="I18" s="80" t="str">
        <f t="shared" si="12"/>
        <v> </v>
      </c>
      <c r="J18" s="35" t="str">
        <f t="shared" si="13"/>
        <v> </v>
      </c>
      <c r="K18" s="14"/>
      <c r="L18" s="14" t="s">
        <v>5</v>
      </c>
      <c r="M18" s="41">
        <f t="shared" si="1"/>
        <v>0</v>
      </c>
      <c r="N18" s="47">
        <f t="shared" si="2"/>
        <v>0</v>
      </c>
      <c r="O18" s="47" t="e">
        <f t="shared" si="3"/>
        <v>#DIV/0!</v>
      </c>
      <c r="P18" s="16">
        <v>3.5</v>
      </c>
      <c r="Q18" s="16" t="s">
        <v>6</v>
      </c>
      <c r="R18" s="15">
        <f t="shared" si="4"/>
        <v>0</v>
      </c>
      <c r="S18" s="16">
        <v>3</v>
      </c>
      <c r="T18" s="16" t="s">
        <v>7</v>
      </c>
      <c r="U18" s="15">
        <f t="shared" si="5"/>
        <v>0</v>
      </c>
      <c r="V18" s="16">
        <v>2.5</v>
      </c>
      <c r="W18" s="16" t="s">
        <v>8</v>
      </c>
      <c r="X18" s="15">
        <f t="shared" si="6"/>
        <v>0</v>
      </c>
      <c r="Y18" s="16">
        <v>2</v>
      </c>
      <c r="Z18" s="16" t="s">
        <v>9</v>
      </c>
      <c r="AA18" s="15">
        <f t="shared" si="7"/>
        <v>0</v>
      </c>
      <c r="AB18" s="16">
        <v>1.5</v>
      </c>
      <c r="AC18" s="16" t="s">
        <v>10</v>
      </c>
      <c r="AD18" s="15">
        <f t="shared" si="8"/>
        <v>0</v>
      </c>
      <c r="AE18" s="16">
        <v>1</v>
      </c>
      <c r="AF18" s="16" t="s">
        <v>11</v>
      </c>
      <c r="AG18" s="15">
        <f t="shared" si="9"/>
        <v>0</v>
      </c>
      <c r="AH18" s="16">
        <v>0</v>
      </c>
      <c r="AI18" s="16" t="s">
        <v>15</v>
      </c>
      <c r="AJ18" s="15">
        <f t="shared" si="10"/>
        <v>0</v>
      </c>
      <c r="AK18" s="15">
        <f t="shared" si="11"/>
        <v>0</v>
      </c>
      <c r="AL18" s="17" t="str">
        <f t="shared" si="14"/>
        <v> </v>
      </c>
      <c r="AM18" s="15">
        <f t="shared" si="15"/>
        <v>2.5</v>
      </c>
      <c r="AN18" s="39"/>
      <c r="AO18" s="39"/>
      <c r="AP18" s="39" t="s">
        <v>149</v>
      </c>
      <c r="AQ18" s="39"/>
      <c r="AR18" s="9"/>
      <c r="AS18" s="9"/>
      <c r="AT18" s="9"/>
      <c r="AU18" s="9"/>
      <c r="AV18" s="9"/>
      <c r="AW18" s="9"/>
      <c r="AX18" s="9"/>
    </row>
    <row r="19" spans="1:50" ht="19.5" customHeight="1">
      <c r="A19" s="33"/>
      <c r="B19" s="104"/>
      <c r="C19" s="67"/>
      <c r="D19" s="34" t="str">
        <f t="shared" si="0"/>
        <v> </v>
      </c>
      <c r="E19" s="34"/>
      <c r="F19" s="52"/>
      <c r="G19" s="53"/>
      <c r="H19" s="34" t="s">
        <v>150</v>
      </c>
      <c r="I19" s="80" t="str">
        <f t="shared" si="12"/>
        <v> </v>
      </c>
      <c r="J19" s="35" t="str">
        <f t="shared" si="13"/>
        <v> </v>
      </c>
      <c r="K19" s="14"/>
      <c r="L19" s="14" t="s">
        <v>5</v>
      </c>
      <c r="M19" s="41">
        <f t="shared" si="1"/>
        <v>0</v>
      </c>
      <c r="N19" s="47">
        <f t="shared" si="2"/>
        <v>0</v>
      </c>
      <c r="O19" s="47" t="e">
        <f t="shared" si="3"/>
        <v>#DIV/0!</v>
      </c>
      <c r="P19" s="16">
        <v>3.5</v>
      </c>
      <c r="Q19" s="16" t="s">
        <v>6</v>
      </c>
      <c r="R19" s="15">
        <f t="shared" si="4"/>
        <v>0</v>
      </c>
      <c r="S19" s="16">
        <v>3</v>
      </c>
      <c r="T19" s="16" t="s">
        <v>7</v>
      </c>
      <c r="U19" s="15">
        <f t="shared" si="5"/>
        <v>0</v>
      </c>
      <c r="V19" s="16">
        <v>2.5</v>
      </c>
      <c r="W19" s="16" t="s">
        <v>8</v>
      </c>
      <c r="X19" s="15">
        <f t="shared" si="6"/>
        <v>0</v>
      </c>
      <c r="Y19" s="16">
        <v>2</v>
      </c>
      <c r="Z19" s="16" t="s">
        <v>9</v>
      </c>
      <c r="AA19" s="15">
        <f t="shared" si="7"/>
        <v>0</v>
      </c>
      <c r="AB19" s="16">
        <v>1.5</v>
      </c>
      <c r="AC19" s="16" t="s">
        <v>10</v>
      </c>
      <c r="AD19" s="15">
        <f t="shared" si="8"/>
        <v>0</v>
      </c>
      <c r="AE19" s="16">
        <v>1</v>
      </c>
      <c r="AF19" s="16" t="s">
        <v>11</v>
      </c>
      <c r="AG19" s="15">
        <f t="shared" si="9"/>
        <v>0</v>
      </c>
      <c r="AH19" s="16">
        <v>0</v>
      </c>
      <c r="AI19" s="16" t="s">
        <v>15</v>
      </c>
      <c r="AJ19" s="15">
        <f t="shared" si="10"/>
        <v>0</v>
      </c>
      <c r="AK19" s="15">
        <f t="shared" si="11"/>
        <v>0</v>
      </c>
      <c r="AL19" s="17" t="str">
        <f t="shared" si="14"/>
        <v> </v>
      </c>
      <c r="AM19" s="15">
        <f t="shared" si="15"/>
        <v>2.5</v>
      </c>
      <c r="AN19" s="39"/>
      <c r="AO19" s="39"/>
      <c r="AP19" s="39" t="s">
        <v>149</v>
      </c>
      <c r="AQ19" s="39"/>
      <c r="AR19" s="9"/>
      <c r="AS19" s="9"/>
      <c r="AT19" s="9"/>
      <c r="AU19" s="9"/>
      <c r="AV19" s="9"/>
      <c r="AW19" s="9"/>
      <c r="AX19" s="9"/>
    </row>
    <row r="20" spans="1:50" ht="19.5" customHeight="1">
      <c r="A20" s="33"/>
      <c r="B20" s="104"/>
      <c r="C20" s="67"/>
      <c r="D20" s="34" t="str">
        <f t="shared" si="0"/>
        <v> </v>
      </c>
      <c r="E20" s="34"/>
      <c r="F20" s="52"/>
      <c r="G20" s="53"/>
      <c r="H20" s="34" t="s">
        <v>150</v>
      </c>
      <c r="I20" s="80" t="str">
        <f t="shared" si="12"/>
        <v> </v>
      </c>
      <c r="J20" s="35" t="str">
        <f t="shared" si="13"/>
        <v> </v>
      </c>
      <c r="K20" s="14"/>
      <c r="L20" s="14" t="s">
        <v>5</v>
      </c>
      <c r="M20" s="41">
        <f t="shared" si="1"/>
        <v>0</v>
      </c>
      <c r="N20" s="47">
        <f t="shared" si="2"/>
        <v>0</v>
      </c>
      <c r="O20" s="47" t="e">
        <f t="shared" si="3"/>
        <v>#DIV/0!</v>
      </c>
      <c r="P20" s="16">
        <v>3.5</v>
      </c>
      <c r="Q20" s="16" t="s">
        <v>6</v>
      </c>
      <c r="R20" s="15">
        <f t="shared" si="4"/>
        <v>0</v>
      </c>
      <c r="S20" s="16">
        <v>3</v>
      </c>
      <c r="T20" s="16" t="s">
        <v>7</v>
      </c>
      <c r="U20" s="15">
        <f t="shared" si="5"/>
        <v>0</v>
      </c>
      <c r="V20" s="16">
        <v>2.5</v>
      </c>
      <c r="W20" s="16" t="s">
        <v>8</v>
      </c>
      <c r="X20" s="15">
        <f t="shared" si="6"/>
        <v>0</v>
      </c>
      <c r="Y20" s="16">
        <v>2</v>
      </c>
      <c r="Z20" s="16" t="s">
        <v>9</v>
      </c>
      <c r="AA20" s="15">
        <f t="shared" si="7"/>
        <v>0</v>
      </c>
      <c r="AB20" s="16">
        <v>1.5</v>
      </c>
      <c r="AC20" s="16" t="s">
        <v>10</v>
      </c>
      <c r="AD20" s="15">
        <f t="shared" si="8"/>
        <v>0</v>
      </c>
      <c r="AE20" s="16">
        <v>1</v>
      </c>
      <c r="AF20" s="16" t="s">
        <v>11</v>
      </c>
      <c r="AG20" s="15">
        <f t="shared" si="9"/>
        <v>0</v>
      </c>
      <c r="AH20" s="16">
        <v>0</v>
      </c>
      <c r="AI20" s="16" t="s">
        <v>15</v>
      </c>
      <c r="AJ20" s="15">
        <f t="shared" si="10"/>
        <v>0</v>
      </c>
      <c r="AK20" s="15">
        <f t="shared" si="11"/>
        <v>0</v>
      </c>
      <c r="AL20" s="17" t="str">
        <f t="shared" si="14"/>
        <v> </v>
      </c>
      <c r="AM20" s="15">
        <f t="shared" si="15"/>
        <v>2.5</v>
      </c>
      <c r="AN20" s="39"/>
      <c r="AO20" s="39"/>
      <c r="AP20" s="39" t="s">
        <v>149</v>
      </c>
      <c r="AQ20" s="39"/>
      <c r="AR20" s="9"/>
      <c r="AS20" s="9"/>
      <c r="AT20" s="9"/>
      <c r="AU20" s="9"/>
      <c r="AV20" s="9"/>
      <c r="AW20" s="9"/>
      <c r="AX20" s="9"/>
    </row>
    <row r="21" spans="1:50" ht="19.5" customHeight="1">
      <c r="A21" s="33"/>
      <c r="B21" s="104"/>
      <c r="C21" s="67"/>
      <c r="D21" s="34" t="str">
        <f t="shared" si="0"/>
        <v> </v>
      </c>
      <c r="E21" s="34"/>
      <c r="F21" s="52"/>
      <c r="G21" s="53"/>
      <c r="H21" s="34" t="s">
        <v>150</v>
      </c>
      <c r="I21" s="80" t="str">
        <f t="shared" si="12"/>
        <v> </v>
      </c>
      <c r="J21" s="35" t="str">
        <f t="shared" si="13"/>
        <v> </v>
      </c>
      <c r="K21" s="14"/>
      <c r="L21" s="14" t="s">
        <v>5</v>
      </c>
      <c r="M21" s="41">
        <f t="shared" si="1"/>
        <v>0</v>
      </c>
      <c r="N21" s="47">
        <f t="shared" si="2"/>
        <v>0</v>
      </c>
      <c r="O21" s="47" t="e">
        <f t="shared" si="3"/>
        <v>#DIV/0!</v>
      </c>
      <c r="P21" s="16">
        <v>3.5</v>
      </c>
      <c r="Q21" s="16" t="s">
        <v>6</v>
      </c>
      <c r="R21" s="15">
        <f t="shared" si="4"/>
        <v>0</v>
      </c>
      <c r="S21" s="16">
        <v>3</v>
      </c>
      <c r="T21" s="16" t="s">
        <v>7</v>
      </c>
      <c r="U21" s="15">
        <f t="shared" si="5"/>
        <v>0</v>
      </c>
      <c r="V21" s="16">
        <v>2.5</v>
      </c>
      <c r="W21" s="16" t="s">
        <v>8</v>
      </c>
      <c r="X21" s="15">
        <f t="shared" si="6"/>
        <v>0</v>
      </c>
      <c r="Y21" s="16">
        <v>2</v>
      </c>
      <c r="Z21" s="16" t="s">
        <v>9</v>
      </c>
      <c r="AA21" s="15">
        <f t="shared" si="7"/>
        <v>0</v>
      </c>
      <c r="AB21" s="16">
        <v>1.5</v>
      </c>
      <c r="AC21" s="16" t="s">
        <v>10</v>
      </c>
      <c r="AD21" s="15">
        <f t="shared" si="8"/>
        <v>0</v>
      </c>
      <c r="AE21" s="16">
        <v>1</v>
      </c>
      <c r="AF21" s="16" t="s">
        <v>11</v>
      </c>
      <c r="AG21" s="15">
        <f t="shared" si="9"/>
        <v>0</v>
      </c>
      <c r="AH21" s="16">
        <v>0</v>
      </c>
      <c r="AI21" s="16" t="s">
        <v>15</v>
      </c>
      <c r="AJ21" s="15">
        <f t="shared" si="10"/>
        <v>0</v>
      </c>
      <c r="AK21" s="15">
        <f t="shared" si="11"/>
        <v>0</v>
      </c>
      <c r="AL21" s="17" t="str">
        <f t="shared" si="14"/>
        <v> </v>
      </c>
      <c r="AM21" s="15">
        <f t="shared" si="15"/>
        <v>2.5</v>
      </c>
      <c r="AN21" s="39"/>
      <c r="AO21" s="39"/>
      <c r="AP21" s="39" t="s">
        <v>149</v>
      </c>
      <c r="AQ21" s="39"/>
      <c r="AR21" s="9"/>
      <c r="AS21" s="9"/>
      <c r="AT21" s="9"/>
      <c r="AU21" s="9"/>
      <c r="AV21" s="9"/>
      <c r="AW21" s="9"/>
      <c r="AX21" s="9"/>
    </row>
    <row r="22" spans="1:50" ht="19.5" customHeight="1">
      <c r="A22" s="33"/>
      <c r="B22" s="104"/>
      <c r="C22" s="67"/>
      <c r="D22" s="34" t="str">
        <f t="shared" si="0"/>
        <v> </v>
      </c>
      <c r="E22" s="34"/>
      <c r="F22" s="52"/>
      <c r="G22" s="53"/>
      <c r="H22" s="34" t="s">
        <v>150</v>
      </c>
      <c r="I22" s="80" t="str">
        <f t="shared" si="12"/>
        <v> </v>
      </c>
      <c r="J22" s="35" t="str">
        <f t="shared" si="13"/>
        <v> </v>
      </c>
      <c r="K22" s="14"/>
      <c r="L22" s="14" t="s">
        <v>5</v>
      </c>
      <c r="M22" s="41">
        <f t="shared" si="1"/>
        <v>0</v>
      </c>
      <c r="N22" s="47">
        <f t="shared" si="2"/>
        <v>0</v>
      </c>
      <c r="O22" s="47" t="e">
        <f t="shared" si="3"/>
        <v>#DIV/0!</v>
      </c>
      <c r="P22" s="16">
        <v>3.5</v>
      </c>
      <c r="Q22" s="16" t="s">
        <v>6</v>
      </c>
      <c r="R22" s="15">
        <f t="shared" si="4"/>
        <v>0</v>
      </c>
      <c r="S22" s="16">
        <v>3</v>
      </c>
      <c r="T22" s="16" t="s">
        <v>7</v>
      </c>
      <c r="U22" s="15">
        <f t="shared" si="5"/>
        <v>0</v>
      </c>
      <c r="V22" s="16">
        <v>2.5</v>
      </c>
      <c r="W22" s="16" t="s">
        <v>8</v>
      </c>
      <c r="X22" s="15">
        <f t="shared" si="6"/>
        <v>0</v>
      </c>
      <c r="Y22" s="16">
        <v>2</v>
      </c>
      <c r="Z22" s="16" t="s">
        <v>9</v>
      </c>
      <c r="AA22" s="15">
        <f t="shared" si="7"/>
        <v>0</v>
      </c>
      <c r="AB22" s="16">
        <v>1.5</v>
      </c>
      <c r="AC22" s="16" t="s">
        <v>10</v>
      </c>
      <c r="AD22" s="15">
        <f t="shared" si="8"/>
        <v>0</v>
      </c>
      <c r="AE22" s="16">
        <v>1</v>
      </c>
      <c r="AF22" s="16" t="s">
        <v>11</v>
      </c>
      <c r="AG22" s="15">
        <f t="shared" si="9"/>
        <v>0</v>
      </c>
      <c r="AH22" s="16">
        <v>0</v>
      </c>
      <c r="AI22" s="16" t="s">
        <v>15</v>
      </c>
      <c r="AJ22" s="15">
        <f t="shared" si="10"/>
        <v>0</v>
      </c>
      <c r="AK22" s="15">
        <f t="shared" si="11"/>
        <v>0</v>
      </c>
      <c r="AL22" s="17" t="str">
        <f t="shared" si="14"/>
        <v> </v>
      </c>
      <c r="AM22" s="15">
        <f t="shared" si="15"/>
        <v>2.5</v>
      </c>
      <c r="AN22" s="39"/>
      <c r="AO22" s="39"/>
      <c r="AP22" s="39" t="s">
        <v>149</v>
      </c>
      <c r="AQ22" s="39"/>
      <c r="AR22" s="9"/>
      <c r="AS22" s="9"/>
      <c r="AT22" s="9"/>
      <c r="AU22" s="9"/>
      <c r="AV22" s="9"/>
      <c r="AW22" s="9"/>
      <c r="AX22" s="9"/>
    </row>
    <row r="23" spans="1:50" ht="19.5" customHeight="1">
      <c r="A23" s="33"/>
      <c r="B23" s="104"/>
      <c r="C23" s="67"/>
      <c r="D23" s="34" t="str">
        <f t="shared" si="0"/>
        <v> </v>
      </c>
      <c r="E23" s="34"/>
      <c r="F23" s="52"/>
      <c r="G23" s="53"/>
      <c r="H23" s="34" t="s">
        <v>150</v>
      </c>
      <c r="I23" s="80" t="str">
        <f t="shared" si="12"/>
        <v> </v>
      </c>
      <c r="J23" s="35" t="str">
        <f t="shared" si="13"/>
        <v> </v>
      </c>
      <c r="K23" s="14"/>
      <c r="L23" s="14" t="s">
        <v>5</v>
      </c>
      <c r="M23" s="41">
        <f t="shared" si="1"/>
        <v>0</v>
      </c>
      <c r="N23" s="47">
        <f t="shared" si="2"/>
        <v>0</v>
      </c>
      <c r="O23" s="47" t="e">
        <f t="shared" si="3"/>
        <v>#DIV/0!</v>
      </c>
      <c r="P23" s="16">
        <v>3.5</v>
      </c>
      <c r="Q23" s="16" t="s">
        <v>6</v>
      </c>
      <c r="R23" s="15">
        <f t="shared" si="4"/>
        <v>0</v>
      </c>
      <c r="S23" s="16">
        <v>3</v>
      </c>
      <c r="T23" s="16" t="s">
        <v>7</v>
      </c>
      <c r="U23" s="15">
        <f t="shared" si="5"/>
        <v>0</v>
      </c>
      <c r="V23" s="16">
        <v>2.5</v>
      </c>
      <c r="W23" s="16" t="s">
        <v>8</v>
      </c>
      <c r="X23" s="15">
        <f t="shared" si="6"/>
        <v>0</v>
      </c>
      <c r="Y23" s="16">
        <v>2</v>
      </c>
      <c r="Z23" s="16" t="s">
        <v>9</v>
      </c>
      <c r="AA23" s="15">
        <f t="shared" si="7"/>
        <v>0</v>
      </c>
      <c r="AB23" s="16">
        <v>1.5</v>
      </c>
      <c r="AC23" s="16" t="s">
        <v>10</v>
      </c>
      <c r="AD23" s="15">
        <f t="shared" si="8"/>
        <v>0</v>
      </c>
      <c r="AE23" s="16">
        <v>1</v>
      </c>
      <c r="AF23" s="16" t="s">
        <v>11</v>
      </c>
      <c r="AG23" s="15">
        <f t="shared" si="9"/>
        <v>0</v>
      </c>
      <c r="AH23" s="16">
        <v>0</v>
      </c>
      <c r="AI23" s="16" t="s">
        <v>15</v>
      </c>
      <c r="AJ23" s="15">
        <f t="shared" si="10"/>
        <v>0</v>
      </c>
      <c r="AK23" s="15">
        <f t="shared" si="11"/>
        <v>0</v>
      </c>
      <c r="AL23" s="17" t="str">
        <f t="shared" si="14"/>
        <v> </v>
      </c>
      <c r="AM23" s="15">
        <f t="shared" si="15"/>
        <v>2.5</v>
      </c>
      <c r="AN23" s="39"/>
      <c r="AO23" s="39"/>
      <c r="AP23" s="39" t="s">
        <v>149</v>
      </c>
      <c r="AQ23" s="39"/>
      <c r="AR23" s="9"/>
      <c r="AS23" s="9"/>
      <c r="AT23" s="9"/>
      <c r="AU23" s="9"/>
      <c r="AV23" s="9"/>
      <c r="AW23" s="9"/>
      <c r="AX23" s="9"/>
    </row>
    <row r="24" spans="1:50" ht="19.5" customHeight="1">
      <c r="A24" s="33"/>
      <c r="B24" s="104"/>
      <c r="C24" s="67"/>
      <c r="D24" s="34" t="str">
        <f t="shared" si="0"/>
        <v> </v>
      </c>
      <c r="E24" s="34"/>
      <c r="F24" s="52"/>
      <c r="G24" s="53"/>
      <c r="H24" s="34" t="s">
        <v>150</v>
      </c>
      <c r="I24" s="80" t="str">
        <f t="shared" si="12"/>
        <v> </v>
      </c>
      <c r="J24" s="35" t="str">
        <f t="shared" si="13"/>
        <v> </v>
      </c>
      <c r="K24" s="14"/>
      <c r="L24" s="14" t="s">
        <v>5</v>
      </c>
      <c r="M24" s="41">
        <f t="shared" si="1"/>
        <v>0</v>
      </c>
      <c r="N24" s="47">
        <f t="shared" si="2"/>
        <v>0</v>
      </c>
      <c r="O24" s="47" t="e">
        <f t="shared" si="3"/>
        <v>#DIV/0!</v>
      </c>
      <c r="P24" s="16">
        <v>3.5</v>
      </c>
      <c r="Q24" s="16" t="s">
        <v>6</v>
      </c>
      <c r="R24" s="15">
        <f t="shared" si="4"/>
        <v>0</v>
      </c>
      <c r="S24" s="16">
        <v>3</v>
      </c>
      <c r="T24" s="16" t="s">
        <v>7</v>
      </c>
      <c r="U24" s="15">
        <f t="shared" si="5"/>
        <v>0</v>
      </c>
      <c r="V24" s="16">
        <v>2.5</v>
      </c>
      <c r="W24" s="16" t="s">
        <v>8</v>
      </c>
      <c r="X24" s="15">
        <f t="shared" si="6"/>
        <v>0</v>
      </c>
      <c r="Y24" s="16">
        <v>2</v>
      </c>
      <c r="Z24" s="16" t="s">
        <v>9</v>
      </c>
      <c r="AA24" s="15">
        <f t="shared" si="7"/>
        <v>0</v>
      </c>
      <c r="AB24" s="16">
        <v>1.5</v>
      </c>
      <c r="AC24" s="16" t="s">
        <v>10</v>
      </c>
      <c r="AD24" s="15">
        <f t="shared" si="8"/>
        <v>0</v>
      </c>
      <c r="AE24" s="16">
        <v>1</v>
      </c>
      <c r="AF24" s="16" t="s">
        <v>11</v>
      </c>
      <c r="AG24" s="15">
        <f t="shared" si="9"/>
        <v>0</v>
      </c>
      <c r="AH24" s="16">
        <v>0</v>
      </c>
      <c r="AI24" s="16" t="s">
        <v>15</v>
      </c>
      <c r="AJ24" s="15">
        <f t="shared" si="10"/>
        <v>0</v>
      </c>
      <c r="AK24" s="15">
        <f t="shared" si="11"/>
        <v>0</v>
      </c>
      <c r="AL24" s="17" t="str">
        <f t="shared" si="14"/>
        <v> </v>
      </c>
      <c r="AM24" s="15">
        <f t="shared" si="15"/>
        <v>2.5</v>
      </c>
      <c r="AN24" s="39"/>
      <c r="AO24" s="39"/>
      <c r="AP24" s="39" t="s">
        <v>149</v>
      </c>
      <c r="AQ24" s="39"/>
      <c r="AR24" s="9"/>
      <c r="AS24" s="9"/>
      <c r="AT24" s="9"/>
      <c r="AU24" s="9"/>
      <c r="AV24" s="9"/>
      <c r="AW24" s="9"/>
      <c r="AX24" s="9"/>
    </row>
    <row r="25" spans="1:50" ht="19.5" customHeight="1" thickBot="1">
      <c r="A25" s="48"/>
      <c r="B25" s="49"/>
      <c r="C25" s="68"/>
      <c r="D25" s="34" t="str">
        <f t="shared" si="0"/>
        <v> </v>
      </c>
      <c r="E25" s="69"/>
      <c r="F25" s="54"/>
      <c r="G25" s="55"/>
      <c r="H25" s="69" t="s">
        <v>150</v>
      </c>
      <c r="I25" s="80" t="str">
        <f t="shared" si="12"/>
        <v> </v>
      </c>
      <c r="J25" s="35" t="str">
        <f t="shared" si="13"/>
        <v> </v>
      </c>
      <c r="K25" s="14"/>
      <c r="L25" s="14" t="s">
        <v>5</v>
      </c>
      <c r="M25" s="41">
        <f t="shared" si="1"/>
        <v>0</v>
      </c>
      <c r="N25" s="47">
        <f t="shared" si="2"/>
        <v>0</v>
      </c>
      <c r="O25" s="47" t="e">
        <f t="shared" si="3"/>
        <v>#DIV/0!</v>
      </c>
      <c r="P25" s="16">
        <v>3.5</v>
      </c>
      <c r="Q25" s="16" t="s">
        <v>6</v>
      </c>
      <c r="R25" s="15">
        <f t="shared" si="4"/>
        <v>0</v>
      </c>
      <c r="S25" s="16">
        <v>3</v>
      </c>
      <c r="T25" s="16" t="s">
        <v>7</v>
      </c>
      <c r="U25" s="15">
        <f t="shared" si="5"/>
        <v>0</v>
      </c>
      <c r="V25" s="16">
        <v>2.5</v>
      </c>
      <c r="W25" s="16" t="s">
        <v>8</v>
      </c>
      <c r="X25" s="15">
        <f t="shared" si="6"/>
        <v>0</v>
      </c>
      <c r="Y25" s="16">
        <v>2</v>
      </c>
      <c r="Z25" s="16" t="s">
        <v>9</v>
      </c>
      <c r="AA25" s="15">
        <f t="shared" si="7"/>
        <v>0</v>
      </c>
      <c r="AB25" s="16">
        <v>1.5</v>
      </c>
      <c r="AC25" s="16" t="s">
        <v>10</v>
      </c>
      <c r="AD25" s="15">
        <f t="shared" si="8"/>
        <v>0</v>
      </c>
      <c r="AE25" s="16">
        <v>1</v>
      </c>
      <c r="AF25" s="16" t="s">
        <v>11</v>
      </c>
      <c r="AG25" s="15">
        <f t="shared" si="9"/>
        <v>0</v>
      </c>
      <c r="AH25" s="16">
        <v>0</v>
      </c>
      <c r="AI25" s="16" t="s">
        <v>15</v>
      </c>
      <c r="AJ25" s="15">
        <f t="shared" si="10"/>
        <v>0</v>
      </c>
      <c r="AK25" s="15">
        <f t="shared" si="11"/>
        <v>0</v>
      </c>
      <c r="AL25" s="17" t="str">
        <f t="shared" si="14"/>
        <v> </v>
      </c>
      <c r="AM25" s="15">
        <f t="shared" si="15"/>
        <v>2.5</v>
      </c>
      <c r="AN25" s="39"/>
      <c r="AO25" s="39"/>
      <c r="AP25" s="39" t="s">
        <v>149</v>
      </c>
      <c r="AQ25" s="39"/>
      <c r="AR25" s="9"/>
      <c r="AS25" s="9"/>
      <c r="AT25" s="9"/>
      <c r="AU25" s="9"/>
      <c r="AV25" s="9"/>
      <c r="AW25" s="9"/>
      <c r="AX25" s="9"/>
    </row>
    <row r="26" spans="1:50" ht="16.5" thickBot="1">
      <c r="A26" s="36"/>
      <c r="B26" s="37"/>
      <c r="C26" s="36"/>
      <c r="D26" s="36" t="str">
        <f t="shared" si="0"/>
        <v> </v>
      </c>
      <c r="E26" s="36"/>
      <c r="F26" s="37"/>
      <c r="G26" s="37"/>
      <c r="H26" s="38" t="s">
        <v>150</v>
      </c>
      <c r="I26" s="37"/>
      <c r="J26" s="36" t="str">
        <f t="shared" si="13"/>
        <v> </v>
      </c>
      <c r="K26" s="39"/>
      <c r="L26" s="39"/>
      <c r="M26" s="39">
        <f t="shared" si="1"/>
        <v>0</v>
      </c>
      <c r="N26" s="39">
        <f t="shared" si="2"/>
        <v>0</v>
      </c>
      <c r="O26" s="39" t="e">
        <f t="shared" si="3"/>
        <v>#DIV/0!</v>
      </c>
      <c r="P26" s="39"/>
      <c r="Q26" s="39"/>
      <c r="R26" s="39">
        <f t="shared" si="4"/>
        <v>0</v>
      </c>
      <c r="S26" s="39"/>
      <c r="T26" s="39"/>
      <c r="U26" s="39">
        <f t="shared" si="5"/>
        <v>0</v>
      </c>
      <c r="V26" s="39"/>
      <c r="W26" s="39"/>
      <c r="X26" s="39">
        <f t="shared" si="6"/>
        <v>0</v>
      </c>
      <c r="Y26" s="39"/>
      <c r="Z26" s="39"/>
      <c r="AA26" s="39">
        <f t="shared" si="7"/>
        <v>0</v>
      </c>
      <c r="AB26" s="39"/>
      <c r="AC26" s="39"/>
      <c r="AD26" s="39">
        <f t="shared" si="8"/>
        <v>0</v>
      </c>
      <c r="AE26" s="39"/>
      <c r="AF26" s="39"/>
      <c r="AG26" s="39">
        <f t="shared" si="9"/>
        <v>0</v>
      </c>
      <c r="AH26" s="39"/>
      <c r="AI26" s="39"/>
      <c r="AJ26" s="39">
        <f t="shared" si="10"/>
        <v>0</v>
      </c>
      <c r="AK26" s="39">
        <f t="shared" si="11"/>
        <v>0</v>
      </c>
      <c r="AL26" s="39"/>
      <c r="AM26" s="39"/>
      <c r="AN26" s="39"/>
      <c r="AO26" s="39"/>
      <c r="AP26" s="39"/>
      <c r="AQ26" s="39"/>
      <c r="AR26" s="9"/>
      <c r="AS26" s="9"/>
      <c r="AT26" s="9"/>
      <c r="AU26" s="9"/>
      <c r="AV26" s="9"/>
      <c r="AW26" s="9"/>
      <c r="AX26" s="9"/>
    </row>
    <row r="27" spans="1:50" ht="21.75" customHeight="1">
      <c r="A27" s="183" t="s">
        <v>19</v>
      </c>
      <c r="B27" s="184"/>
      <c r="C27" s="24"/>
      <c r="D27" s="184" t="s">
        <v>19</v>
      </c>
      <c r="E27" s="184"/>
      <c r="F27" s="184"/>
      <c r="G27" s="103"/>
      <c r="H27" s="184" t="s">
        <v>19</v>
      </c>
      <c r="I27" s="184"/>
      <c r="J27" s="207"/>
      <c r="K27" s="43"/>
      <c r="L27" s="44" t="s">
        <v>19</v>
      </c>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9"/>
      <c r="AS27" s="9"/>
      <c r="AT27" s="9"/>
      <c r="AU27" s="9"/>
      <c r="AV27" s="9"/>
      <c r="AW27" s="9"/>
      <c r="AX27" s="9"/>
    </row>
    <row r="28" spans="1:50" ht="21.75" customHeight="1">
      <c r="A28" s="188" t="s">
        <v>44</v>
      </c>
      <c r="B28" s="188"/>
      <c r="C28" s="58"/>
      <c r="D28" s="188" t="s">
        <v>47</v>
      </c>
      <c r="E28" s="188"/>
      <c r="F28" s="188"/>
      <c r="G28" s="59"/>
      <c r="H28" s="189" t="s">
        <v>43</v>
      </c>
      <c r="I28" s="189"/>
      <c r="J28" s="214"/>
      <c r="K28" s="43"/>
      <c r="L28" s="43"/>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9"/>
      <c r="AS28" s="9"/>
      <c r="AT28" s="9"/>
      <c r="AU28" s="9"/>
      <c r="AV28" s="9"/>
      <c r="AW28" s="9"/>
      <c r="AX28" s="9"/>
    </row>
    <row r="29" spans="1:50" ht="21.75" customHeight="1">
      <c r="A29" s="26"/>
      <c r="B29" s="21"/>
      <c r="C29" s="21"/>
      <c r="D29" s="20"/>
      <c r="E29" s="20"/>
      <c r="F29" s="20"/>
      <c r="G29" s="21"/>
      <c r="H29" s="21"/>
      <c r="I29" s="21"/>
      <c r="J29" s="25"/>
      <c r="K29" s="43"/>
      <c r="L29" s="43"/>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9"/>
      <c r="AS29" s="9"/>
      <c r="AT29" s="9"/>
      <c r="AU29" s="9"/>
      <c r="AV29" s="9"/>
      <c r="AW29" s="9"/>
      <c r="AX29" s="9"/>
    </row>
    <row r="30" spans="1:50" ht="21.75" customHeight="1">
      <c r="A30" s="26"/>
      <c r="B30" s="21"/>
      <c r="C30" s="21"/>
      <c r="D30" s="172" t="s">
        <v>19</v>
      </c>
      <c r="E30" s="172"/>
      <c r="F30" s="172"/>
      <c r="G30" s="21"/>
      <c r="H30" s="21"/>
      <c r="I30" s="21"/>
      <c r="J30" s="25"/>
      <c r="K30" s="43"/>
      <c r="L30" s="43"/>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9"/>
      <c r="AS30" s="9"/>
      <c r="AT30" s="9"/>
      <c r="AU30" s="9"/>
      <c r="AV30" s="9"/>
      <c r="AW30" s="9"/>
      <c r="AX30" s="9"/>
    </row>
    <row r="31" spans="1:50" ht="21.75" customHeight="1">
      <c r="A31" s="26"/>
      <c r="B31" s="21"/>
      <c r="C31" s="21"/>
      <c r="D31" s="20"/>
      <c r="E31" s="20"/>
      <c r="F31" s="20"/>
      <c r="G31" s="21"/>
      <c r="H31" s="21"/>
      <c r="I31" s="21"/>
      <c r="J31" s="25"/>
      <c r="K31" s="43"/>
      <c r="L31" s="43"/>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9"/>
      <c r="AS31" s="9"/>
      <c r="AT31" s="9"/>
      <c r="AU31" s="9"/>
      <c r="AV31" s="9"/>
      <c r="AW31" s="9"/>
      <c r="AX31" s="9"/>
    </row>
    <row r="32" spans="1:43" ht="21.75" customHeight="1">
      <c r="A32" s="27"/>
      <c r="B32" s="23"/>
      <c r="C32" s="21"/>
      <c r="D32" s="188" t="s">
        <v>48</v>
      </c>
      <c r="E32" s="188"/>
      <c r="F32" s="188"/>
      <c r="G32" s="21"/>
      <c r="H32" s="23"/>
      <c r="I32" s="23"/>
      <c r="J32" s="28"/>
      <c r="K32" s="43"/>
      <c r="L32" s="43"/>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row>
    <row r="33" spans="1:43" ht="23.25" customHeight="1">
      <c r="A33" s="215" t="s">
        <v>21</v>
      </c>
      <c r="B33" s="216"/>
      <c r="C33" s="216"/>
      <c r="D33" s="216"/>
      <c r="E33" s="216"/>
      <c r="F33" s="216"/>
      <c r="G33" s="216"/>
      <c r="H33" s="216"/>
      <c r="I33" s="216"/>
      <c r="J33" s="217"/>
      <c r="K33" s="43"/>
      <c r="L33" s="43"/>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row>
    <row r="34" spans="1:43" s="5" customFormat="1" ht="83.25" customHeight="1" thickBot="1">
      <c r="A34" s="180" t="s">
        <v>20</v>
      </c>
      <c r="B34" s="181"/>
      <c r="C34" s="181"/>
      <c r="D34" s="181"/>
      <c r="E34" s="181"/>
      <c r="F34" s="181"/>
      <c r="G34" s="181"/>
      <c r="H34" s="181"/>
      <c r="I34" s="181"/>
      <c r="J34" s="182"/>
      <c r="K34" s="43"/>
      <c r="L34" s="43"/>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row>
    <row r="35" spans="1:43" s="5" customFormat="1" ht="15.75">
      <c r="A35" s="4"/>
      <c r="C35" s="4"/>
      <c r="D35" s="4"/>
      <c r="E35" s="4"/>
      <c r="H35" s="6"/>
      <c r="J35" s="4"/>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row>
    <row r="36" spans="1:43" s="5" customFormat="1" ht="15.75">
      <c r="A36" s="4"/>
      <c r="C36" s="4"/>
      <c r="D36" s="4"/>
      <c r="E36" s="4"/>
      <c r="H36" s="6"/>
      <c r="J36" s="4"/>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row>
    <row r="37" spans="1:43" s="5" customFormat="1" ht="15.75">
      <c r="A37" s="4"/>
      <c r="C37" s="4"/>
      <c r="D37" s="4"/>
      <c r="E37" s="4"/>
      <c r="H37" s="6"/>
      <c r="J37" s="4"/>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row>
    <row r="38" spans="1:43" s="5" customFormat="1" ht="15.75">
      <c r="A38" s="4"/>
      <c r="C38" s="4"/>
      <c r="D38" s="4"/>
      <c r="E38" s="4"/>
      <c r="H38" s="6"/>
      <c r="J38" s="4"/>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row>
    <row r="39" spans="1:43" s="5" customFormat="1" ht="15.75">
      <c r="A39" s="4"/>
      <c r="C39" s="4"/>
      <c r="D39" s="4"/>
      <c r="E39" s="4"/>
      <c r="H39" s="6"/>
      <c r="J39" s="4"/>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row>
    <row r="40" spans="1:43" s="5" customFormat="1" ht="15.75">
      <c r="A40" s="4"/>
      <c r="C40" s="4"/>
      <c r="D40" s="4"/>
      <c r="E40" s="4"/>
      <c r="H40" s="6"/>
      <c r="J40" s="4"/>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row>
    <row r="41" spans="1:43" s="5" customFormat="1" ht="15.75">
      <c r="A41" s="4"/>
      <c r="C41" s="4"/>
      <c r="D41" s="4"/>
      <c r="E41" s="4"/>
      <c r="H41" s="6"/>
      <c r="J41" s="4"/>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row>
    <row r="42" spans="1:43" s="5" customFormat="1" ht="15.75">
      <c r="A42" s="4"/>
      <c r="C42" s="4"/>
      <c r="D42" s="4"/>
      <c r="E42" s="4"/>
      <c r="H42" s="6"/>
      <c r="J42" s="4"/>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row>
    <row r="43" spans="1:10" s="5" customFormat="1" ht="15.75">
      <c r="A43" s="4"/>
      <c r="C43" s="4"/>
      <c r="D43" s="4"/>
      <c r="E43" s="4"/>
      <c r="H43" s="6"/>
      <c r="J43" s="4"/>
    </row>
    <row r="44" spans="1:10" s="5" customFormat="1" ht="15.75">
      <c r="A44" s="4"/>
      <c r="C44" s="4"/>
      <c r="D44" s="4"/>
      <c r="E44" s="4"/>
      <c r="H44" s="6"/>
      <c r="J44" s="4"/>
    </row>
    <row r="45" spans="1:10" s="5" customFormat="1" ht="15.75">
      <c r="A45" s="4"/>
      <c r="C45" s="4"/>
      <c r="D45" s="4"/>
      <c r="E45" s="4"/>
      <c r="H45" s="6"/>
      <c r="J45" s="4"/>
    </row>
    <row r="46" spans="1:10" s="5" customFormat="1" ht="15.75">
      <c r="A46" s="4"/>
      <c r="C46" s="4"/>
      <c r="D46" s="4"/>
      <c r="E46" s="4"/>
      <c r="H46" s="6"/>
      <c r="J46" s="4"/>
    </row>
    <row r="47" spans="1:10" s="5" customFormat="1" ht="15.75">
      <c r="A47" s="4"/>
      <c r="C47" s="4"/>
      <c r="D47" s="4"/>
      <c r="E47" s="4"/>
      <c r="H47" s="6"/>
      <c r="J47" s="4"/>
    </row>
    <row r="48" spans="1:10" s="5" customFormat="1" ht="15.75">
      <c r="A48" s="4"/>
      <c r="C48" s="4"/>
      <c r="D48" s="4"/>
      <c r="E48" s="4"/>
      <c r="H48" s="6"/>
      <c r="J48" s="4"/>
    </row>
    <row r="49" spans="1:10" s="5" customFormat="1" ht="15.75">
      <c r="A49" s="4"/>
      <c r="C49" s="4"/>
      <c r="D49" s="4"/>
      <c r="E49" s="4"/>
      <c r="H49" s="6"/>
      <c r="J49" s="4"/>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sheetData>
  <sheetProtection/>
  <mergeCells count="19">
    <mergeCell ref="A1:J1"/>
    <mergeCell ref="A2:J2"/>
    <mergeCell ref="A3:J3"/>
    <mergeCell ref="A4:J4"/>
    <mergeCell ref="A5:J5"/>
    <mergeCell ref="A6:J6"/>
    <mergeCell ref="A7:J7"/>
    <mergeCell ref="A8:J8"/>
    <mergeCell ref="F10:G10"/>
    <mergeCell ref="A27:B27"/>
    <mergeCell ref="D27:F27"/>
    <mergeCell ref="H27:J27"/>
    <mergeCell ref="A34:J34"/>
    <mergeCell ref="A28:B28"/>
    <mergeCell ref="D28:F28"/>
    <mergeCell ref="H28:J28"/>
    <mergeCell ref="D30:F30"/>
    <mergeCell ref="D32:F32"/>
    <mergeCell ref="A33:J33"/>
  </mergeCells>
  <printOptions horizontalCentered="1" verticalCentered="1"/>
  <pageMargins left="0.28" right="0.23" top="0.17" bottom="0" header="0" footer="0"/>
  <pageSetup fitToHeight="1"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AX367"/>
  <sheetViews>
    <sheetView showGridLines="0" zoomScale="70" zoomScaleNormal="70" zoomScaleSheetLayoutView="80" zoomScalePageLayoutView="0" workbookViewId="0" topLeftCell="A1">
      <selection activeCell="I16" sqref="I16"/>
    </sheetView>
  </sheetViews>
  <sheetFormatPr defaultColWidth="9.140625" defaultRowHeight="15"/>
  <cols>
    <col min="1" max="1" width="25.57421875" style="1" customWidth="1"/>
    <col min="2" max="2" width="33.28125" style="2" customWidth="1"/>
    <col min="3" max="5" width="16.28125" style="1" customWidth="1"/>
    <col min="6" max="6" width="14.28125" style="2" customWidth="1"/>
    <col min="7" max="7" width="20.8515625" style="2" customWidth="1"/>
    <col min="8" max="8" width="14.421875" style="3" customWidth="1"/>
    <col min="9" max="9" width="44.851562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98" t="s">
        <v>17</v>
      </c>
      <c r="B1" s="199"/>
      <c r="C1" s="199"/>
      <c r="D1" s="199"/>
      <c r="E1" s="199"/>
      <c r="F1" s="199"/>
      <c r="G1" s="199"/>
      <c r="H1" s="199"/>
      <c r="I1" s="199"/>
      <c r="J1" s="200"/>
    </row>
    <row r="2" spans="1:10" ht="15.75">
      <c r="A2" s="201" t="s">
        <v>18</v>
      </c>
      <c r="B2" s="172"/>
      <c r="C2" s="172"/>
      <c r="D2" s="172"/>
      <c r="E2" s="172"/>
      <c r="F2" s="172"/>
      <c r="G2" s="172"/>
      <c r="H2" s="172"/>
      <c r="I2" s="172"/>
      <c r="J2" s="173"/>
    </row>
    <row r="3" spans="1:43" ht="15.75">
      <c r="A3" s="201" t="s">
        <v>24</v>
      </c>
      <c r="B3" s="172"/>
      <c r="C3" s="172"/>
      <c r="D3" s="172"/>
      <c r="E3" s="172"/>
      <c r="F3" s="172"/>
      <c r="G3" s="172"/>
      <c r="H3" s="172"/>
      <c r="I3" s="172"/>
      <c r="J3" s="17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5.75">
      <c r="A4" s="201" t="s">
        <v>41</v>
      </c>
      <c r="B4" s="172"/>
      <c r="C4" s="172"/>
      <c r="D4" s="172"/>
      <c r="E4" s="172"/>
      <c r="F4" s="172"/>
      <c r="G4" s="172"/>
      <c r="H4" s="172"/>
      <c r="I4" s="172"/>
      <c r="J4" s="17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5.75">
      <c r="A5" s="193" t="s">
        <v>35</v>
      </c>
      <c r="B5" s="194"/>
      <c r="C5" s="194"/>
      <c r="D5" s="194"/>
      <c r="E5" s="194"/>
      <c r="F5" s="194"/>
      <c r="G5" s="194"/>
      <c r="H5" s="194"/>
      <c r="I5" s="194"/>
      <c r="J5" s="195"/>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75">
      <c r="A6" s="193" t="s">
        <v>22</v>
      </c>
      <c r="B6" s="194"/>
      <c r="C6" s="194"/>
      <c r="D6" s="194"/>
      <c r="E6" s="194"/>
      <c r="F6" s="194"/>
      <c r="G6" s="194"/>
      <c r="H6" s="194"/>
      <c r="I6" s="194"/>
      <c r="J6" s="195"/>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5.75">
      <c r="A7" s="190">
        <v>41832</v>
      </c>
      <c r="B7" s="191"/>
      <c r="C7" s="191"/>
      <c r="D7" s="191"/>
      <c r="E7" s="191"/>
      <c r="F7" s="191"/>
      <c r="G7" s="191"/>
      <c r="H7" s="191"/>
      <c r="I7" s="191"/>
      <c r="J7" s="19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5.75">
      <c r="A8" s="193" t="s">
        <v>31</v>
      </c>
      <c r="B8" s="194"/>
      <c r="C8" s="194"/>
      <c r="D8" s="194"/>
      <c r="E8" s="194"/>
      <c r="F8" s="194"/>
      <c r="G8" s="194"/>
      <c r="H8" s="194"/>
      <c r="I8" s="194"/>
      <c r="J8" s="195"/>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ht="16.5" thickBot="1">
      <c r="A9" s="31"/>
      <c r="B9" s="8"/>
      <c r="C9" s="29"/>
      <c r="D9" s="29"/>
      <c r="E9" s="29"/>
      <c r="F9" s="8"/>
      <c r="G9" s="8"/>
      <c r="H9" s="30"/>
      <c r="I9" s="8"/>
      <c r="J9" s="32"/>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26.25" thickBot="1">
      <c r="A10" s="12" t="s">
        <v>0</v>
      </c>
      <c r="B10" s="11" t="s">
        <v>1</v>
      </c>
      <c r="C10" s="11" t="s">
        <v>13</v>
      </c>
      <c r="D10" s="11" t="s">
        <v>14</v>
      </c>
      <c r="E10" s="11" t="s">
        <v>12</v>
      </c>
      <c r="F10" s="196" t="s">
        <v>2</v>
      </c>
      <c r="G10" s="210"/>
      <c r="H10" s="11" t="s">
        <v>3</v>
      </c>
      <c r="I10" s="11" t="s">
        <v>4</v>
      </c>
      <c r="J10" s="13" t="s">
        <v>23</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t="s">
        <v>16</v>
      </c>
      <c r="AL10" s="40"/>
      <c r="AM10" s="40"/>
      <c r="AN10" s="40"/>
      <c r="AO10" s="39"/>
      <c r="AP10" s="39"/>
      <c r="AQ10" s="39"/>
    </row>
    <row r="11" spans="1:50" ht="19.5" customHeight="1">
      <c r="A11" s="72" t="s">
        <v>84</v>
      </c>
      <c r="B11" s="64" t="s">
        <v>98</v>
      </c>
      <c r="C11" s="34">
        <v>82</v>
      </c>
      <c r="D11" s="34" t="str">
        <f>IF(H11=" "," ",IF(H11="BAŞARILI",C11,N11))</f>
        <v> </v>
      </c>
      <c r="E11" s="34">
        <v>232</v>
      </c>
      <c r="F11" s="205" t="s">
        <v>42</v>
      </c>
      <c r="G11" s="206" t="s">
        <v>33</v>
      </c>
      <c r="H11" s="101" t="s">
        <v>150</v>
      </c>
      <c r="I11" s="80" t="str">
        <f>IF(C11=0," ",IF(H11=0," ",IF(H11="GR",AP11,AL11)))</f>
        <v> </v>
      </c>
      <c r="J11" s="35">
        <f>IF(C11=0," ",IF(H11=0," ",O11))</f>
        <v>2.8292682926829267</v>
      </c>
      <c r="K11" s="14"/>
      <c r="L11" s="14" t="s">
        <v>5</v>
      </c>
      <c r="M11" s="41">
        <f>IF(H11&lt;90,0,IF(H11&lt;=100,4,0))</f>
        <v>0</v>
      </c>
      <c r="N11" s="47">
        <f>IF(H11=" ",C11,(C11+15))</f>
        <v>82</v>
      </c>
      <c r="O11" s="47">
        <f>IF(H11="BAŞARILI",(E11/N11),IF(H11&gt;0,(((AK11*15)+E11)/N11),E11))</f>
        <v>2.8292682926829267</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0</v>
      </c>
      <c r="AL11" s="17" t="str">
        <f>IF(H11=" "," ",IF(AK11&lt;2,"GİREMEZ(AKTS)",IF(O11&gt;=AM11,"YETERLİ","GİREMEZ(ORTALAMA)")))</f>
        <v> </v>
      </c>
      <c r="AM11" s="15">
        <f>IF(LEFT(A11,1)="0",2,2.5)</f>
        <v>2.5</v>
      </c>
      <c r="AN11" s="40"/>
      <c r="AO11" s="39"/>
      <c r="AP11" s="39" t="s">
        <v>149</v>
      </c>
      <c r="AQ11" s="39"/>
      <c r="AR11" s="9"/>
      <c r="AS11" s="9"/>
      <c r="AT11" s="9"/>
      <c r="AU11" s="9"/>
      <c r="AV11" s="9"/>
      <c r="AW11" s="9"/>
      <c r="AX11" s="9"/>
    </row>
    <row r="12" spans="1:50" ht="19.5" customHeight="1">
      <c r="A12" s="72" t="s">
        <v>85</v>
      </c>
      <c r="B12" s="64" t="s">
        <v>99</v>
      </c>
      <c r="C12" s="34">
        <v>76</v>
      </c>
      <c r="D12" s="34" t="str">
        <f aca="true" t="shared" si="0" ref="D12:D32">IF(H12=" "," ",IF(H12="BAŞARILI",C12,N12))</f>
        <v> </v>
      </c>
      <c r="E12" s="34">
        <v>226.5</v>
      </c>
      <c r="F12" s="205" t="s">
        <v>27</v>
      </c>
      <c r="G12" s="206"/>
      <c r="H12" s="101" t="s">
        <v>150</v>
      </c>
      <c r="I12" s="80" t="str">
        <f aca="true" t="shared" si="1" ref="I12:I32">IF(C12=0," ",IF(H12=0," ",IF(H12="GR",AP12,AL12)))</f>
        <v> </v>
      </c>
      <c r="J12" s="35">
        <f aca="true" t="shared" si="2" ref="J12:J32">IF(C12=0," ",IF(H12=0," ",O12))</f>
        <v>2.9802631578947367</v>
      </c>
      <c r="K12" s="14"/>
      <c r="L12" s="14" t="s">
        <v>5</v>
      </c>
      <c r="M12" s="41">
        <f>IF(H12&lt;90,0,IF(H12&lt;=100,4,0))</f>
        <v>0</v>
      </c>
      <c r="N12" s="47">
        <f>IF(H12=" ",C12,(C12+15))</f>
        <v>76</v>
      </c>
      <c r="O12" s="47">
        <f>IF(H12="BAŞARILI",(E12/N12),IF(H12&gt;0,(((AK12*15)+E12)/N12),E12))</f>
        <v>2.9802631578947367</v>
      </c>
      <c r="P12" s="16">
        <v>3.5</v>
      </c>
      <c r="Q12" s="16" t="s">
        <v>6</v>
      </c>
      <c r="R12" s="15">
        <f>IF(H12&lt;85,0,IF(H12&lt;=89,3.5,0))</f>
        <v>0</v>
      </c>
      <c r="S12" s="16">
        <v>3</v>
      </c>
      <c r="T12" s="16" t="s">
        <v>7</v>
      </c>
      <c r="U12" s="15">
        <f>IF(H12&lt;80,0,IF(H12&lt;=84,3,0))</f>
        <v>0</v>
      </c>
      <c r="V12" s="16">
        <v>2.5</v>
      </c>
      <c r="W12" s="16" t="s">
        <v>8</v>
      </c>
      <c r="X12" s="15">
        <f>IF(H12&lt;75,0,IF(H12&lt;=79,2.5,0))</f>
        <v>0</v>
      </c>
      <c r="Y12" s="16">
        <v>2</v>
      </c>
      <c r="Z12" s="16" t="s">
        <v>9</v>
      </c>
      <c r="AA12" s="15">
        <f>IF(H12&lt;65,0,IF(H12&lt;=74,2,0))</f>
        <v>0</v>
      </c>
      <c r="AB12" s="16">
        <v>1.5</v>
      </c>
      <c r="AC12" s="16" t="s">
        <v>10</v>
      </c>
      <c r="AD12" s="15">
        <f>IF(H12&lt;58,0,IF(H12&lt;=64,1.5,0))</f>
        <v>0</v>
      </c>
      <c r="AE12" s="16">
        <v>1</v>
      </c>
      <c r="AF12" s="16" t="s">
        <v>11</v>
      </c>
      <c r="AG12" s="15">
        <f>IF(H12&lt;50,0,IF(H12&lt;=57,1,0))</f>
        <v>0</v>
      </c>
      <c r="AH12" s="16">
        <v>0</v>
      </c>
      <c r="AI12" s="16" t="s">
        <v>15</v>
      </c>
      <c r="AJ12" s="15">
        <f>IF(H12&lt;0,0,IF(H12&lt;=49,0,0))</f>
        <v>0</v>
      </c>
      <c r="AK12" s="15">
        <f>SUM(R12,U12,X12,AA12,AD12,AG12,AJ12,M12)</f>
        <v>0</v>
      </c>
      <c r="AL12" s="17" t="str">
        <f>IF(H12=" "," ",IF(AK12&lt;2,"GİREMEZ(AKTS)",IF(O12&gt;=AM12,"YETERLİ","GİREMEZ(ORTALAMA)")))</f>
        <v> </v>
      </c>
      <c r="AM12" s="15">
        <f>IF(LEFT(A12,1)="0",2,2.5)</f>
        <v>2.5</v>
      </c>
      <c r="AN12" s="40"/>
      <c r="AO12" s="39"/>
      <c r="AP12" s="39" t="s">
        <v>149</v>
      </c>
      <c r="AQ12" s="39"/>
      <c r="AR12" s="9"/>
      <c r="AS12" s="9"/>
      <c r="AT12" s="9"/>
      <c r="AU12" s="9"/>
      <c r="AV12" s="9"/>
      <c r="AW12" s="9"/>
      <c r="AX12" s="9"/>
    </row>
    <row r="13" spans="1:50" ht="19.5" customHeight="1">
      <c r="A13" s="72" t="s">
        <v>88</v>
      </c>
      <c r="B13" s="64" t="s">
        <v>100</v>
      </c>
      <c r="C13" s="34">
        <v>75</v>
      </c>
      <c r="D13" s="34" t="str">
        <f t="shared" si="0"/>
        <v> </v>
      </c>
      <c r="E13" s="34">
        <v>189.5</v>
      </c>
      <c r="F13" s="205" t="s">
        <v>29</v>
      </c>
      <c r="G13" s="206"/>
      <c r="H13" s="101" t="s">
        <v>150</v>
      </c>
      <c r="I13" s="80" t="str">
        <f t="shared" si="1"/>
        <v> </v>
      </c>
      <c r="J13" s="35">
        <f t="shared" si="2"/>
        <v>2.526666666666667</v>
      </c>
      <c r="K13" s="14"/>
      <c r="L13" s="14" t="s">
        <v>5</v>
      </c>
      <c r="M13" s="41">
        <f aca="true" t="shared" si="3" ref="M13:M32">IF(H13&lt;90,0,IF(H13&lt;=100,4,0))</f>
        <v>0</v>
      </c>
      <c r="N13" s="47">
        <f aca="true" t="shared" si="4" ref="N13:N32">IF(H13=" ",C13,(C13+15))</f>
        <v>75</v>
      </c>
      <c r="O13" s="47">
        <f aca="true" t="shared" si="5" ref="O13:O32">IF(H13="BAŞARILI",(E13/N13),IF(H13&gt;0,(((AK13*15)+E13)/N13),E13))</f>
        <v>2.526666666666667</v>
      </c>
      <c r="P13" s="16">
        <v>3.5</v>
      </c>
      <c r="Q13" s="16" t="s">
        <v>6</v>
      </c>
      <c r="R13" s="15">
        <f aca="true" t="shared" si="6" ref="R13:R32">IF(H13&lt;85,0,IF(H13&lt;=89,3.5,0))</f>
        <v>0</v>
      </c>
      <c r="S13" s="16">
        <v>3</v>
      </c>
      <c r="T13" s="16" t="s">
        <v>7</v>
      </c>
      <c r="U13" s="15">
        <f aca="true" t="shared" si="7" ref="U13:U32">IF(H13&lt;80,0,IF(H13&lt;=84,3,0))</f>
        <v>0</v>
      </c>
      <c r="V13" s="16">
        <v>2.5</v>
      </c>
      <c r="W13" s="16" t="s">
        <v>8</v>
      </c>
      <c r="X13" s="15">
        <f aca="true" t="shared" si="8" ref="X13:X32">IF(H13&lt;75,0,IF(H13&lt;=79,2.5,0))</f>
        <v>0</v>
      </c>
      <c r="Y13" s="16">
        <v>2</v>
      </c>
      <c r="Z13" s="16" t="s">
        <v>9</v>
      </c>
      <c r="AA13" s="15">
        <f aca="true" t="shared" si="9" ref="AA13:AA32">IF(H13&lt;65,0,IF(H13&lt;=74,2,0))</f>
        <v>0</v>
      </c>
      <c r="AB13" s="16">
        <v>1.5</v>
      </c>
      <c r="AC13" s="16" t="s">
        <v>10</v>
      </c>
      <c r="AD13" s="15">
        <f aca="true" t="shared" si="10" ref="AD13:AD32">IF(H13&lt;58,0,IF(H13&lt;=64,1.5,0))</f>
        <v>0</v>
      </c>
      <c r="AE13" s="16">
        <v>1</v>
      </c>
      <c r="AF13" s="16" t="s">
        <v>11</v>
      </c>
      <c r="AG13" s="15">
        <f aca="true" t="shared" si="11" ref="AG13:AG32">IF(H13&lt;50,0,IF(H13&lt;=57,1,0))</f>
        <v>0</v>
      </c>
      <c r="AH13" s="16">
        <v>0</v>
      </c>
      <c r="AI13" s="16" t="s">
        <v>15</v>
      </c>
      <c r="AJ13" s="15">
        <f aca="true" t="shared" si="12" ref="AJ13:AJ32">IF(H13&lt;0,0,IF(H13&lt;=49,0,0))</f>
        <v>0</v>
      </c>
      <c r="AK13" s="15">
        <f aca="true" t="shared" si="13" ref="AK13:AK32">SUM(R13,U13,X13,AA13,AD13,AG13,AJ13,M13)</f>
        <v>0</v>
      </c>
      <c r="AL13" s="17" t="str">
        <f aca="true" t="shared" si="14" ref="AL13:AL32">IF(H13=" "," ",IF(AK13&lt;2,"GİREMEZ(AKTS)",IF(O13&gt;=AM13,"YETERLİ","GİREMEZ(ORTALAMA)")))</f>
        <v> </v>
      </c>
      <c r="AM13" s="15">
        <f aca="true" t="shared" si="15" ref="AM13:AM32">IF(LEFT(A13,1)="0",2,2.5)</f>
        <v>2.5</v>
      </c>
      <c r="AN13" s="40"/>
      <c r="AO13" s="39"/>
      <c r="AP13" s="39" t="s">
        <v>149</v>
      </c>
      <c r="AQ13" s="39"/>
      <c r="AR13" s="9"/>
      <c r="AS13" s="9"/>
      <c r="AT13" s="9"/>
      <c r="AU13" s="9"/>
      <c r="AV13" s="9"/>
      <c r="AW13" s="9"/>
      <c r="AX13" s="9"/>
    </row>
    <row r="14" spans="1:50" ht="19.5" customHeight="1">
      <c r="A14" s="72" t="s">
        <v>89</v>
      </c>
      <c r="B14" s="64" t="s">
        <v>101</v>
      </c>
      <c r="C14" s="34">
        <v>75</v>
      </c>
      <c r="D14" s="34" t="str">
        <f t="shared" si="0"/>
        <v> </v>
      </c>
      <c r="E14" s="34">
        <v>225</v>
      </c>
      <c r="F14" s="205" t="s">
        <v>28</v>
      </c>
      <c r="G14" s="206"/>
      <c r="H14" s="101" t="s">
        <v>150</v>
      </c>
      <c r="I14" s="80" t="str">
        <f t="shared" si="1"/>
        <v> </v>
      </c>
      <c r="J14" s="35">
        <f t="shared" si="2"/>
        <v>3</v>
      </c>
      <c r="K14" s="14"/>
      <c r="L14" s="14" t="s">
        <v>5</v>
      </c>
      <c r="M14" s="41">
        <f t="shared" si="3"/>
        <v>0</v>
      </c>
      <c r="N14" s="47">
        <f t="shared" si="4"/>
        <v>75</v>
      </c>
      <c r="O14" s="47">
        <f t="shared" si="5"/>
        <v>3</v>
      </c>
      <c r="P14" s="16">
        <v>3.5</v>
      </c>
      <c r="Q14" s="16" t="s">
        <v>6</v>
      </c>
      <c r="R14" s="15">
        <f t="shared" si="6"/>
        <v>0</v>
      </c>
      <c r="S14" s="16">
        <v>3</v>
      </c>
      <c r="T14" s="16" t="s">
        <v>7</v>
      </c>
      <c r="U14" s="15">
        <f t="shared" si="7"/>
        <v>0</v>
      </c>
      <c r="V14" s="16">
        <v>2.5</v>
      </c>
      <c r="W14" s="16" t="s">
        <v>8</v>
      </c>
      <c r="X14" s="15">
        <f t="shared" si="8"/>
        <v>0</v>
      </c>
      <c r="Y14" s="16">
        <v>2</v>
      </c>
      <c r="Z14" s="16" t="s">
        <v>9</v>
      </c>
      <c r="AA14" s="15">
        <f t="shared" si="9"/>
        <v>0</v>
      </c>
      <c r="AB14" s="16">
        <v>1.5</v>
      </c>
      <c r="AC14" s="16" t="s">
        <v>10</v>
      </c>
      <c r="AD14" s="15">
        <f t="shared" si="10"/>
        <v>0</v>
      </c>
      <c r="AE14" s="16">
        <v>1</v>
      </c>
      <c r="AF14" s="16" t="s">
        <v>11</v>
      </c>
      <c r="AG14" s="15">
        <f t="shared" si="11"/>
        <v>0</v>
      </c>
      <c r="AH14" s="16">
        <v>0</v>
      </c>
      <c r="AI14" s="16" t="s">
        <v>15</v>
      </c>
      <c r="AJ14" s="15">
        <f t="shared" si="12"/>
        <v>0</v>
      </c>
      <c r="AK14" s="15">
        <f t="shared" si="13"/>
        <v>0</v>
      </c>
      <c r="AL14" s="17" t="str">
        <f t="shared" si="14"/>
        <v> </v>
      </c>
      <c r="AM14" s="15">
        <f t="shared" si="15"/>
        <v>2.5</v>
      </c>
      <c r="AN14" s="40"/>
      <c r="AO14" s="39"/>
      <c r="AP14" s="39" t="s">
        <v>149</v>
      </c>
      <c r="AQ14" s="39"/>
      <c r="AR14" s="9"/>
      <c r="AS14" s="9"/>
      <c r="AT14" s="9"/>
      <c r="AU14" s="9"/>
      <c r="AV14" s="9"/>
      <c r="AW14" s="9"/>
      <c r="AX14" s="9"/>
    </row>
    <row r="15" spans="1:50" ht="19.5" customHeight="1">
      <c r="A15" s="115" t="s">
        <v>90</v>
      </c>
      <c r="B15" s="116" t="s">
        <v>102</v>
      </c>
      <c r="C15" s="108">
        <v>52</v>
      </c>
      <c r="D15" s="108" t="str">
        <f t="shared" si="0"/>
        <v> </v>
      </c>
      <c r="E15" s="108">
        <v>115</v>
      </c>
      <c r="F15" s="221" t="s">
        <v>30</v>
      </c>
      <c r="G15" s="222"/>
      <c r="H15" s="119" t="s">
        <v>150</v>
      </c>
      <c r="I15" s="113" t="s">
        <v>160</v>
      </c>
      <c r="J15" s="109">
        <f t="shared" si="2"/>
        <v>2.2115384615384617</v>
      </c>
      <c r="K15" s="14"/>
      <c r="L15" s="14" t="s">
        <v>5</v>
      </c>
      <c r="M15" s="41">
        <f t="shared" si="3"/>
        <v>0</v>
      </c>
      <c r="N15" s="47">
        <f t="shared" si="4"/>
        <v>52</v>
      </c>
      <c r="O15" s="47">
        <f t="shared" si="5"/>
        <v>2.2115384615384617</v>
      </c>
      <c r="P15" s="16">
        <v>3.5</v>
      </c>
      <c r="Q15" s="16" t="s">
        <v>6</v>
      </c>
      <c r="R15" s="15">
        <f t="shared" si="6"/>
        <v>0</v>
      </c>
      <c r="S15" s="16">
        <v>3</v>
      </c>
      <c r="T15" s="16" t="s">
        <v>7</v>
      </c>
      <c r="U15" s="15">
        <f t="shared" si="7"/>
        <v>0</v>
      </c>
      <c r="V15" s="16">
        <v>2.5</v>
      </c>
      <c r="W15" s="16" t="s">
        <v>8</v>
      </c>
      <c r="X15" s="15">
        <f t="shared" si="8"/>
        <v>0</v>
      </c>
      <c r="Y15" s="16">
        <v>2</v>
      </c>
      <c r="Z15" s="16" t="s">
        <v>9</v>
      </c>
      <c r="AA15" s="15">
        <f t="shared" si="9"/>
        <v>0</v>
      </c>
      <c r="AB15" s="16">
        <v>1.5</v>
      </c>
      <c r="AC15" s="16" t="s">
        <v>10</v>
      </c>
      <c r="AD15" s="15">
        <f t="shared" si="10"/>
        <v>0</v>
      </c>
      <c r="AE15" s="16">
        <v>1</v>
      </c>
      <c r="AF15" s="16" t="s">
        <v>11</v>
      </c>
      <c r="AG15" s="15">
        <f t="shared" si="11"/>
        <v>0</v>
      </c>
      <c r="AH15" s="16">
        <v>0</v>
      </c>
      <c r="AI15" s="16" t="s">
        <v>15</v>
      </c>
      <c r="AJ15" s="15">
        <f t="shared" si="12"/>
        <v>0</v>
      </c>
      <c r="AK15" s="15">
        <f t="shared" si="13"/>
        <v>0</v>
      </c>
      <c r="AL15" s="17" t="str">
        <f t="shared" si="14"/>
        <v> </v>
      </c>
      <c r="AM15" s="15">
        <f t="shared" si="15"/>
        <v>2.5</v>
      </c>
      <c r="AN15" s="40"/>
      <c r="AO15" s="39"/>
      <c r="AP15" s="39" t="s">
        <v>149</v>
      </c>
      <c r="AQ15" s="39"/>
      <c r="AR15" s="9"/>
      <c r="AS15" s="9"/>
      <c r="AT15" s="9"/>
      <c r="AU15" s="9"/>
      <c r="AV15" s="9"/>
      <c r="AW15" s="9"/>
      <c r="AX15" s="9"/>
    </row>
    <row r="16" spans="1:50" ht="19.5" customHeight="1">
      <c r="A16" s="72" t="s">
        <v>91</v>
      </c>
      <c r="B16" s="64" t="s">
        <v>103</v>
      </c>
      <c r="C16" s="34">
        <v>75</v>
      </c>
      <c r="D16" s="34" t="str">
        <f t="shared" si="0"/>
        <v> </v>
      </c>
      <c r="E16" s="34">
        <v>165</v>
      </c>
      <c r="F16" s="205" t="s">
        <v>30</v>
      </c>
      <c r="G16" s="206"/>
      <c r="H16" s="101" t="s">
        <v>150</v>
      </c>
      <c r="I16" s="80" t="str">
        <f t="shared" si="1"/>
        <v> </v>
      </c>
      <c r="J16" s="35">
        <f t="shared" si="2"/>
        <v>2.2</v>
      </c>
      <c r="K16" s="14"/>
      <c r="L16" s="14" t="s">
        <v>5</v>
      </c>
      <c r="M16" s="41">
        <f t="shared" si="3"/>
        <v>0</v>
      </c>
      <c r="N16" s="47">
        <f t="shared" si="4"/>
        <v>75</v>
      </c>
      <c r="O16" s="47">
        <f t="shared" si="5"/>
        <v>2.2</v>
      </c>
      <c r="P16" s="16">
        <v>3.5</v>
      </c>
      <c r="Q16" s="16" t="s">
        <v>6</v>
      </c>
      <c r="R16" s="15">
        <f t="shared" si="6"/>
        <v>0</v>
      </c>
      <c r="S16" s="16">
        <v>3</v>
      </c>
      <c r="T16" s="16" t="s">
        <v>7</v>
      </c>
      <c r="U16" s="15">
        <f t="shared" si="7"/>
        <v>0</v>
      </c>
      <c r="V16" s="16">
        <v>2.5</v>
      </c>
      <c r="W16" s="16" t="s">
        <v>8</v>
      </c>
      <c r="X16" s="15">
        <f t="shared" si="8"/>
        <v>0</v>
      </c>
      <c r="Y16" s="16">
        <v>2</v>
      </c>
      <c r="Z16" s="16" t="s">
        <v>9</v>
      </c>
      <c r="AA16" s="15">
        <f t="shared" si="9"/>
        <v>0</v>
      </c>
      <c r="AB16" s="16">
        <v>1.5</v>
      </c>
      <c r="AC16" s="16" t="s">
        <v>10</v>
      </c>
      <c r="AD16" s="15">
        <f t="shared" si="10"/>
        <v>0</v>
      </c>
      <c r="AE16" s="16">
        <v>1</v>
      </c>
      <c r="AF16" s="16" t="s">
        <v>11</v>
      </c>
      <c r="AG16" s="15">
        <f t="shared" si="11"/>
        <v>0</v>
      </c>
      <c r="AH16" s="16">
        <v>0</v>
      </c>
      <c r="AI16" s="16" t="s">
        <v>15</v>
      </c>
      <c r="AJ16" s="15">
        <f t="shared" si="12"/>
        <v>0</v>
      </c>
      <c r="AK16" s="15">
        <f t="shared" si="13"/>
        <v>0</v>
      </c>
      <c r="AL16" s="17" t="str">
        <f t="shared" si="14"/>
        <v> </v>
      </c>
      <c r="AM16" s="15">
        <f t="shared" si="15"/>
        <v>2.5</v>
      </c>
      <c r="AN16" s="40"/>
      <c r="AO16" s="39"/>
      <c r="AP16" s="39" t="s">
        <v>149</v>
      </c>
      <c r="AQ16" s="39"/>
      <c r="AR16" s="9"/>
      <c r="AS16" s="9"/>
      <c r="AT16" s="9"/>
      <c r="AU16" s="9"/>
      <c r="AV16" s="9"/>
      <c r="AW16" s="9"/>
      <c r="AX16" s="9"/>
    </row>
    <row r="17" spans="1:50" ht="19.5" customHeight="1">
      <c r="A17" s="72" t="s">
        <v>93</v>
      </c>
      <c r="B17" s="64" t="s">
        <v>104</v>
      </c>
      <c r="C17" s="34">
        <v>82</v>
      </c>
      <c r="D17" s="34" t="str">
        <f t="shared" si="0"/>
        <v> </v>
      </c>
      <c r="E17" s="34">
        <v>191</v>
      </c>
      <c r="F17" s="205" t="s">
        <v>27</v>
      </c>
      <c r="G17" s="206"/>
      <c r="H17" s="101" t="s">
        <v>150</v>
      </c>
      <c r="I17" s="80" t="str">
        <f t="shared" si="1"/>
        <v> </v>
      </c>
      <c r="J17" s="35">
        <f t="shared" si="2"/>
        <v>2.3292682926829267</v>
      </c>
      <c r="K17" s="14"/>
      <c r="L17" s="14" t="s">
        <v>5</v>
      </c>
      <c r="M17" s="41">
        <f t="shared" si="3"/>
        <v>0</v>
      </c>
      <c r="N17" s="47">
        <f t="shared" si="4"/>
        <v>82</v>
      </c>
      <c r="O17" s="47">
        <f t="shared" si="5"/>
        <v>2.3292682926829267</v>
      </c>
      <c r="P17" s="16">
        <v>3.5</v>
      </c>
      <c r="Q17" s="16" t="s">
        <v>6</v>
      </c>
      <c r="R17" s="15">
        <f t="shared" si="6"/>
        <v>0</v>
      </c>
      <c r="S17" s="16">
        <v>3</v>
      </c>
      <c r="T17" s="16" t="s">
        <v>7</v>
      </c>
      <c r="U17" s="15">
        <f t="shared" si="7"/>
        <v>0</v>
      </c>
      <c r="V17" s="16">
        <v>2.5</v>
      </c>
      <c r="W17" s="16" t="s">
        <v>8</v>
      </c>
      <c r="X17" s="15">
        <f t="shared" si="8"/>
        <v>0</v>
      </c>
      <c r="Y17" s="16">
        <v>2</v>
      </c>
      <c r="Z17" s="16" t="s">
        <v>9</v>
      </c>
      <c r="AA17" s="15">
        <f t="shared" si="9"/>
        <v>0</v>
      </c>
      <c r="AB17" s="16">
        <v>1.5</v>
      </c>
      <c r="AC17" s="16" t="s">
        <v>10</v>
      </c>
      <c r="AD17" s="15">
        <f t="shared" si="10"/>
        <v>0</v>
      </c>
      <c r="AE17" s="16">
        <v>1</v>
      </c>
      <c r="AF17" s="16" t="s">
        <v>11</v>
      </c>
      <c r="AG17" s="15">
        <f t="shared" si="11"/>
        <v>0</v>
      </c>
      <c r="AH17" s="16">
        <v>0</v>
      </c>
      <c r="AI17" s="16" t="s">
        <v>15</v>
      </c>
      <c r="AJ17" s="15">
        <f t="shared" si="12"/>
        <v>0</v>
      </c>
      <c r="AK17" s="15">
        <f t="shared" si="13"/>
        <v>0</v>
      </c>
      <c r="AL17" s="17" t="str">
        <f t="shared" si="14"/>
        <v> </v>
      </c>
      <c r="AM17" s="15">
        <f t="shared" si="15"/>
        <v>2.5</v>
      </c>
      <c r="AN17" s="40"/>
      <c r="AO17" s="39"/>
      <c r="AP17" s="39" t="s">
        <v>149</v>
      </c>
      <c r="AQ17" s="39"/>
      <c r="AR17" s="9"/>
      <c r="AS17" s="9"/>
      <c r="AT17" s="9"/>
      <c r="AU17" s="9"/>
      <c r="AV17" s="9"/>
      <c r="AW17" s="9"/>
      <c r="AX17" s="9"/>
    </row>
    <row r="18" spans="1:50" ht="19.5" customHeight="1">
      <c r="A18" s="154" t="s">
        <v>136</v>
      </c>
      <c r="B18" s="155" t="s">
        <v>135</v>
      </c>
      <c r="C18" s="119">
        <v>82</v>
      </c>
      <c r="D18" s="108">
        <f t="shared" si="0"/>
        <v>97</v>
      </c>
      <c r="E18" s="119">
        <v>201.5</v>
      </c>
      <c r="F18" s="156" t="s">
        <v>42</v>
      </c>
      <c r="G18" s="157"/>
      <c r="H18" s="119">
        <v>75</v>
      </c>
      <c r="I18" s="113" t="s">
        <v>158</v>
      </c>
      <c r="J18" s="109">
        <f t="shared" si="2"/>
        <v>2.463917525773196</v>
      </c>
      <c r="K18" s="14"/>
      <c r="L18" s="14" t="s">
        <v>5</v>
      </c>
      <c r="M18" s="41">
        <f t="shared" si="3"/>
        <v>0</v>
      </c>
      <c r="N18" s="47">
        <f t="shared" si="4"/>
        <v>97</v>
      </c>
      <c r="O18" s="47">
        <f t="shared" si="5"/>
        <v>2.463917525773196</v>
      </c>
      <c r="P18" s="16">
        <v>3.5</v>
      </c>
      <c r="Q18" s="16" t="s">
        <v>6</v>
      </c>
      <c r="R18" s="15">
        <f t="shared" si="6"/>
        <v>0</v>
      </c>
      <c r="S18" s="16">
        <v>3</v>
      </c>
      <c r="T18" s="16" t="s">
        <v>7</v>
      </c>
      <c r="U18" s="15">
        <f t="shared" si="7"/>
        <v>0</v>
      </c>
      <c r="V18" s="16">
        <v>2.5</v>
      </c>
      <c r="W18" s="16" t="s">
        <v>8</v>
      </c>
      <c r="X18" s="15">
        <f t="shared" si="8"/>
        <v>2.5</v>
      </c>
      <c r="Y18" s="16">
        <v>2</v>
      </c>
      <c r="Z18" s="16" t="s">
        <v>9</v>
      </c>
      <c r="AA18" s="15">
        <f t="shared" si="9"/>
        <v>0</v>
      </c>
      <c r="AB18" s="16">
        <v>1.5</v>
      </c>
      <c r="AC18" s="16" t="s">
        <v>10</v>
      </c>
      <c r="AD18" s="15">
        <f t="shared" si="10"/>
        <v>0</v>
      </c>
      <c r="AE18" s="16">
        <v>1</v>
      </c>
      <c r="AF18" s="16" t="s">
        <v>11</v>
      </c>
      <c r="AG18" s="15">
        <f t="shared" si="11"/>
        <v>0</v>
      </c>
      <c r="AH18" s="16">
        <v>0</v>
      </c>
      <c r="AI18" s="16" t="s">
        <v>15</v>
      </c>
      <c r="AJ18" s="15">
        <f t="shared" si="12"/>
        <v>0</v>
      </c>
      <c r="AK18" s="15">
        <f t="shared" si="13"/>
        <v>2.5</v>
      </c>
      <c r="AL18" s="17" t="str">
        <f t="shared" si="14"/>
        <v>GİREMEZ(ORTALAMA)</v>
      </c>
      <c r="AM18" s="15">
        <f t="shared" si="15"/>
        <v>2.5</v>
      </c>
      <c r="AN18" s="40"/>
      <c r="AO18" s="39"/>
      <c r="AP18" s="39" t="s">
        <v>149</v>
      </c>
      <c r="AQ18" s="39"/>
      <c r="AR18" s="9"/>
      <c r="AS18" s="9"/>
      <c r="AT18" s="9"/>
      <c r="AU18" s="9"/>
      <c r="AV18" s="9"/>
      <c r="AW18" s="9"/>
      <c r="AX18" s="9"/>
    </row>
    <row r="19" spans="1:50" ht="19.5" customHeight="1">
      <c r="A19" s="150" t="s">
        <v>137</v>
      </c>
      <c r="B19" s="151" t="s">
        <v>138</v>
      </c>
      <c r="C19" s="101">
        <v>75</v>
      </c>
      <c r="D19" s="34">
        <f t="shared" si="0"/>
        <v>90</v>
      </c>
      <c r="E19" s="101">
        <v>201.5</v>
      </c>
      <c r="F19" s="152" t="s">
        <v>42</v>
      </c>
      <c r="G19" s="153"/>
      <c r="H19" s="101">
        <v>85</v>
      </c>
      <c r="I19" s="80" t="s">
        <v>150</v>
      </c>
      <c r="J19" s="35">
        <f t="shared" si="2"/>
        <v>2.8222222222222224</v>
      </c>
      <c r="K19" s="14"/>
      <c r="L19" s="14" t="s">
        <v>5</v>
      </c>
      <c r="M19" s="41">
        <f t="shared" si="3"/>
        <v>0</v>
      </c>
      <c r="N19" s="47">
        <f t="shared" si="4"/>
        <v>90</v>
      </c>
      <c r="O19" s="47">
        <f t="shared" si="5"/>
        <v>2.8222222222222224</v>
      </c>
      <c r="P19" s="16">
        <v>3.5</v>
      </c>
      <c r="Q19" s="16" t="s">
        <v>6</v>
      </c>
      <c r="R19" s="15">
        <f t="shared" si="6"/>
        <v>3.5</v>
      </c>
      <c r="S19" s="16">
        <v>3</v>
      </c>
      <c r="T19" s="16" t="s">
        <v>7</v>
      </c>
      <c r="U19" s="15">
        <f t="shared" si="7"/>
        <v>0</v>
      </c>
      <c r="V19" s="16">
        <v>2.5</v>
      </c>
      <c r="W19" s="16" t="s">
        <v>8</v>
      </c>
      <c r="X19" s="15">
        <f t="shared" si="8"/>
        <v>0</v>
      </c>
      <c r="Y19" s="16">
        <v>2</v>
      </c>
      <c r="Z19" s="16" t="s">
        <v>9</v>
      </c>
      <c r="AA19" s="15">
        <f t="shared" si="9"/>
        <v>0</v>
      </c>
      <c r="AB19" s="16">
        <v>1.5</v>
      </c>
      <c r="AC19" s="16" t="s">
        <v>10</v>
      </c>
      <c r="AD19" s="15">
        <f t="shared" si="10"/>
        <v>0</v>
      </c>
      <c r="AE19" s="16">
        <v>1</v>
      </c>
      <c r="AF19" s="16" t="s">
        <v>11</v>
      </c>
      <c r="AG19" s="15">
        <f t="shared" si="11"/>
        <v>0</v>
      </c>
      <c r="AH19" s="16">
        <v>0</v>
      </c>
      <c r="AI19" s="16" t="s">
        <v>15</v>
      </c>
      <c r="AJ19" s="15">
        <f t="shared" si="12"/>
        <v>0</v>
      </c>
      <c r="AK19" s="15">
        <f t="shared" si="13"/>
        <v>3.5</v>
      </c>
      <c r="AL19" s="17" t="str">
        <f t="shared" si="14"/>
        <v>YETERLİ</v>
      </c>
      <c r="AM19" s="15">
        <f t="shared" si="15"/>
        <v>2.5</v>
      </c>
      <c r="AN19" s="40"/>
      <c r="AO19" s="39"/>
      <c r="AP19" s="39" t="s">
        <v>149</v>
      </c>
      <c r="AQ19" s="39"/>
      <c r="AR19" s="9"/>
      <c r="AS19" s="9"/>
      <c r="AT19" s="9"/>
      <c r="AU19" s="9"/>
      <c r="AV19" s="9"/>
      <c r="AW19" s="9"/>
      <c r="AX19" s="9"/>
    </row>
    <row r="20" spans="1:50" ht="19.5" customHeight="1">
      <c r="A20" s="154" t="s">
        <v>139</v>
      </c>
      <c r="B20" s="155" t="s">
        <v>140</v>
      </c>
      <c r="C20" s="119">
        <v>75</v>
      </c>
      <c r="D20" s="108">
        <f t="shared" si="0"/>
        <v>90</v>
      </c>
      <c r="E20" s="119">
        <v>164</v>
      </c>
      <c r="F20" s="156" t="s">
        <v>28</v>
      </c>
      <c r="G20" s="157"/>
      <c r="H20" s="119">
        <v>85</v>
      </c>
      <c r="I20" s="113" t="s">
        <v>158</v>
      </c>
      <c r="J20" s="109">
        <f t="shared" si="2"/>
        <v>2.4055555555555554</v>
      </c>
      <c r="K20" s="14"/>
      <c r="L20" s="14" t="s">
        <v>5</v>
      </c>
      <c r="M20" s="41">
        <f t="shared" si="3"/>
        <v>0</v>
      </c>
      <c r="N20" s="47">
        <f t="shared" si="4"/>
        <v>90</v>
      </c>
      <c r="O20" s="47">
        <f t="shared" si="5"/>
        <v>2.4055555555555554</v>
      </c>
      <c r="P20" s="16">
        <v>3.5</v>
      </c>
      <c r="Q20" s="16" t="s">
        <v>6</v>
      </c>
      <c r="R20" s="15">
        <f t="shared" si="6"/>
        <v>3.5</v>
      </c>
      <c r="S20" s="16">
        <v>3</v>
      </c>
      <c r="T20" s="16" t="s">
        <v>7</v>
      </c>
      <c r="U20" s="15">
        <f t="shared" si="7"/>
        <v>0</v>
      </c>
      <c r="V20" s="16">
        <v>2.5</v>
      </c>
      <c r="W20" s="16" t="s">
        <v>8</v>
      </c>
      <c r="X20" s="15">
        <f t="shared" si="8"/>
        <v>0</v>
      </c>
      <c r="Y20" s="16">
        <v>2</v>
      </c>
      <c r="Z20" s="16" t="s">
        <v>9</v>
      </c>
      <c r="AA20" s="15">
        <f t="shared" si="9"/>
        <v>0</v>
      </c>
      <c r="AB20" s="16">
        <v>1.5</v>
      </c>
      <c r="AC20" s="16" t="s">
        <v>10</v>
      </c>
      <c r="AD20" s="15">
        <f t="shared" si="10"/>
        <v>0</v>
      </c>
      <c r="AE20" s="16">
        <v>1</v>
      </c>
      <c r="AF20" s="16" t="s">
        <v>11</v>
      </c>
      <c r="AG20" s="15">
        <f t="shared" si="11"/>
        <v>0</v>
      </c>
      <c r="AH20" s="16">
        <v>0</v>
      </c>
      <c r="AI20" s="16" t="s">
        <v>15</v>
      </c>
      <c r="AJ20" s="15">
        <f t="shared" si="12"/>
        <v>0</v>
      </c>
      <c r="AK20" s="15">
        <f t="shared" si="13"/>
        <v>3.5</v>
      </c>
      <c r="AL20" s="17" t="str">
        <f t="shared" si="14"/>
        <v>GİREMEZ(ORTALAMA)</v>
      </c>
      <c r="AM20" s="15">
        <f t="shared" si="15"/>
        <v>2.5</v>
      </c>
      <c r="AN20" s="40"/>
      <c r="AO20" s="39"/>
      <c r="AP20" s="39" t="s">
        <v>149</v>
      </c>
      <c r="AQ20" s="39"/>
      <c r="AR20" s="9"/>
      <c r="AS20" s="9"/>
      <c r="AT20" s="9"/>
      <c r="AU20" s="9"/>
      <c r="AV20" s="9"/>
      <c r="AW20" s="9"/>
      <c r="AX20" s="9"/>
    </row>
    <row r="21" spans="1:50" ht="19.5" customHeight="1">
      <c r="A21" s="165" t="s">
        <v>151</v>
      </c>
      <c r="B21" s="161" t="s">
        <v>152</v>
      </c>
      <c r="C21" s="166">
        <v>82</v>
      </c>
      <c r="D21" s="108">
        <f t="shared" si="0"/>
        <v>97</v>
      </c>
      <c r="E21" s="108">
        <v>188</v>
      </c>
      <c r="F21" s="221" t="s">
        <v>29</v>
      </c>
      <c r="G21" s="222"/>
      <c r="H21" s="108">
        <v>85</v>
      </c>
      <c r="I21" s="113" t="s">
        <v>157</v>
      </c>
      <c r="J21" s="109">
        <f t="shared" si="2"/>
        <v>2.479381443298969</v>
      </c>
      <c r="K21" s="14"/>
      <c r="L21" s="14" t="s">
        <v>5</v>
      </c>
      <c r="M21" s="41">
        <f t="shared" si="3"/>
        <v>0</v>
      </c>
      <c r="N21" s="47">
        <f t="shared" si="4"/>
        <v>97</v>
      </c>
      <c r="O21" s="47">
        <f t="shared" si="5"/>
        <v>2.479381443298969</v>
      </c>
      <c r="P21" s="16">
        <v>3.5</v>
      </c>
      <c r="Q21" s="16" t="s">
        <v>6</v>
      </c>
      <c r="R21" s="15">
        <f t="shared" si="6"/>
        <v>3.5</v>
      </c>
      <c r="S21" s="16">
        <v>3</v>
      </c>
      <c r="T21" s="16" t="s">
        <v>7</v>
      </c>
      <c r="U21" s="15">
        <f t="shared" si="7"/>
        <v>0</v>
      </c>
      <c r="V21" s="16">
        <v>2.5</v>
      </c>
      <c r="W21" s="16" t="s">
        <v>8</v>
      </c>
      <c r="X21" s="15">
        <f t="shared" si="8"/>
        <v>0</v>
      </c>
      <c r="Y21" s="16">
        <v>2</v>
      </c>
      <c r="Z21" s="16" t="s">
        <v>9</v>
      </c>
      <c r="AA21" s="15">
        <f t="shared" si="9"/>
        <v>0</v>
      </c>
      <c r="AB21" s="16">
        <v>1.5</v>
      </c>
      <c r="AC21" s="16" t="s">
        <v>10</v>
      </c>
      <c r="AD21" s="15">
        <f t="shared" si="10"/>
        <v>0</v>
      </c>
      <c r="AE21" s="16">
        <v>1</v>
      </c>
      <c r="AF21" s="16" t="s">
        <v>11</v>
      </c>
      <c r="AG21" s="15">
        <f t="shared" si="11"/>
        <v>0</v>
      </c>
      <c r="AH21" s="16">
        <v>0</v>
      </c>
      <c r="AI21" s="16" t="s">
        <v>15</v>
      </c>
      <c r="AJ21" s="15">
        <f t="shared" si="12"/>
        <v>0</v>
      </c>
      <c r="AK21" s="15">
        <f t="shared" si="13"/>
        <v>3.5</v>
      </c>
      <c r="AL21" s="17" t="str">
        <f t="shared" si="14"/>
        <v>GİREMEZ(ORTALAMA)</v>
      </c>
      <c r="AM21" s="15">
        <f t="shared" si="15"/>
        <v>2.5</v>
      </c>
      <c r="AN21" s="39"/>
      <c r="AO21" s="39"/>
      <c r="AP21" s="39" t="s">
        <v>149</v>
      </c>
      <c r="AQ21" s="39"/>
      <c r="AR21" s="9"/>
      <c r="AS21" s="9"/>
      <c r="AT21" s="9"/>
      <c r="AU21" s="9"/>
      <c r="AV21" s="9"/>
      <c r="AW21" s="9"/>
      <c r="AX21" s="9"/>
    </row>
    <row r="22" spans="1:50" ht="19.5" customHeight="1">
      <c r="A22" s="33"/>
      <c r="B22" s="104"/>
      <c r="C22" s="67"/>
      <c r="D22" s="34" t="str">
        <f t="shared" si="0"/>
        <v> </v>
      </c>
      <c r="E22" s="34"/>
      <c r="F22" s="219"/>
      <c r="G22" s="220"/>
      <c r="H22" s="34" t="s">
        <v>150</v>
      </c>
      <c r="I22" s="80" t="str">
        <f t="shared" si="1"/>
        <v> </v>
      </c>
      <c r="J22" s="35" t="str">
        <f t="shared" si="2"/>
        <v> </v>
      </c>
      <c r="K22" s="14"/>
      <c r="L22" s="14" t="s">
        <v>5</v>
      </c>
      <c r="M22" s="41">
        <f t="shared" si="3"/>
        <v>0</v>
      </c>
      <c r="N22" s="47">
        <f t="shared" si="4"/>
        <v>0</v>
      </c>
      <c r="O22" s="47" t="e">
        <f t="shared" si="5"/>
        <v>#DIV/0!</v>
      </c>
      <c r="P22" s="16">
        <v>3.5</v>
      </c>
      <c r="Q22" s="16" t="s">
        <v>6</v>
      </c>
      <c r="R22" s="15">
        <f t="shared" si="6"/>
        <v>0</v>
      </c>
      <c r="S22" s="16">
        <v>3</v>
      </c>
      <c r="T22" s="16" t="s">
        <v>7</v>
      </c>
      <c r="U22" s="15">
        <f t="shared" si="7"/>
        <v>0</v>
      </c>
      <c r="V22" s="16">
        <v>2.5</v>
      </c>
      <c r="W22" s="16" t="s">
        <v>8</v>
      </c>
      <c r="X22" s="15">
        <f t="shared" si="8"/>
        <v>0</v>
      </c>
      <c r="Y22" s="16">
        <v>2</v>
      </c>
      <c r="Z22" s="16" t="s">
        <v>9</v>
      </c>
      <c r="AA22" s="15">
        <f t="shared" si="9"/>
        <v>0</v>
      </c>
      <c r="AB22" s="16">
        <v>1.5</v>
      </c>
      <c r="AC22" s="16" t="s">
        <v>10</v>
      </c>
      <c r="AD22" s="15">
        <f t="shared" si="10"/>
        <v>0</v>
      </c>
      <c r="AE22" s="16">
        <v>1</v>
      </c>
      <c r="AF22" s="16" t="s">
        <v>11</v>
      </c>
      <c r="AG22" s="15">
        <f t="shared" si="11"/>
        <v>0</v>
      </c>
      <c r="AH22" s="16">
        <v>0</v>
      </c>
      <c r="AI22" s="16" t="s">
        <v>15</v>
      </c>
      <c r="AJ22" s="15">
        <f t="shared" si="12"/>
        <v>0</v>
      </c>
      <c r="AK22" s="15">
        <f t="shared" si="13"/>
        <v>0</v>
      </c>
      <c r="AL22" s="17" t="str">
        <f t="shared" si="14"/>
        <v> </v>
      </c>
      <c r="AM22" s="15">
        <f t="shared" si="15"/>
        <v>2.5</v>
      </c>
      <c r="AN22" s="39"/>
      <c r="AO22" s="39"/>
      <c r="AP22" s="39" t="s">
        <v>149</v>
      </c>
      <c r="AQ22" s="39"/>
      <c r="AR22" s="9"/>
      <c r="AS22" s="9"/>
      <c r="AT22" s="9"/>
      <c r="AU22" s="9"/>
      <c r="AV22" s="9"/>
      <c r="AW22" s="9"/>
      <c r="AX22" s="9"/>
    </row>
    <row r="23" spans="1:50" ht="19.5" customHeight="1">
      <c r="A23" s="33"/>
      <c r="B23" s="104"/>
      <c r="C23" s="67"/>
      <c r="D23" s="34" t="str">
        <f t="shared" si="0"/>
        <v> </v>
      </c>
      <c r="E23" s="34"/>
      <c r="F23" s="219"/>
      <c r="G23" s="220"/>
      <c r="H23" s="34" t="s">
        <v>150</v>
      </c>
      <c r="I23" s="80" t="str">
        <f t="shared" si="1"/>
        <v> </v>
      </c>
      <c r="J23" s="35" t="str">
        <f t="shared" si="2"/>
        <v> </v>
      </c>
      <c r="K23" s="14"/>
      <c r="L23" s="14" t="s">
        <v>5</v>
      </c>
      <c r="M23" s="41">
        <f t="shared" si="3"/>
        <v>0</v>
      </c>
      <c r="N23" s="47">
        <f t="shared" si="4"/>
        <v>0</v>
      </c>
      <c r="O23" s="47" t="e">
        <f t="shared" si="5"/>
        <v>#DIV/0!</v>
      </c>
      <c r="P23" s="16">
        <v>3.5</v>
      </c>
      <c r="Q23" s="16" t="s">
        <v>6</v>
      </c>
      <c r="R23" s="15">
        <f t="shared" si="6"/>
        <v>0</v>
      </c>
      <c r="S23" s="16">
        <v>3</v>
      </c>
      <c r="T23" s="16" t="s">
        <v>7</v>
      </c>
      <c r="U23" s="15">
        <f t="shared" si="7"/>
        <v>0</v>
      </c>
      <c r="V23" s="16">
        <v>2.5</v>
      </c>
      <c r="W23" s="16" t="s">
        <v>8</v>
      </c>
      <c r="X23" s="15">
        <f t="shared" si="8"/>
        <v>0</v>
      </c>
      <c r="Y23" s="16">
        <v>2</v>
      </c>
      <c r="Z23" s="16" t="s">
        <v>9</v>
      </c>
      <c r="AA23" s="15">
        <f t="shared" si="9"/>
        <v>0</v>
      </c>
      <c r="AB23" s="16">
        <v>1.5</v>
      </c>
      <c r="AC23" s="16" t="s">
        <v>10</v>
      </c>
      <c r="AD23" s="15">
        <f t="shared" si="10"/>
        <v>0</v>
      </c>
      <c r="AE23" s="16">
        <v>1</v>
      </c>
      <c r="AF23" s="16" t="s">
        <v>11</v>
      </c>
      <c r="AG23" s="15">
        <f t="shared" si="11"/>
        <v>0</v>
      </c>
      <c r="AH23" s="16">
        <v>0</v>
      </c>
      <c r="AI23" s="16" t="s">
        <v>15</v>
      </c>
      <c r="AJ23" s="15">
        <f t="shared" si="12"/>
        <v>0</v>
      </c>
      <c r="AK23" s="15">
        <f t="shared" si="13"/>
        <v>0</v>
      </c>
      <c r="AL23" s="17" t="str">
        <f t="shared" si="14"/>
        <v> </v>
      </c>
      <c r="AM23" s="15">
        <f t="shared" si="15"/>
        <v>2.5</v>
      </c>
      <c r="AN23" s="39"/>
      <c r="AO23" s="39"/>
      <c r="AP23" s="39" t="s">
        <v>149</v>
      </c>
      <c r="AQ23" s="39"/>
      <c r="AR23" s="9"/>
      <c r="AS23" s="9"/>
      <c r="AT23" s="9"/>
      <c r="AU23" s="9"/>
      <c r="AV23" s="9"/>
      <c r="AW23" s="9"/>
      <c r="AX23" s="9"/>
    </row>
    <row r="24" spans="1:50" ht="19.5" customHeight="1">
      <c r="A24" s="33"/>
      <c r="B24" s="104"/>
      <c r="C24" s="67"/>
      <c r="D24" s="34" t="str">
        <f t="shared" si="0"/>
        <v> </v>
      </c>
      <c r="E24" s="34"/>
      <c r="F24" s="219"/>
      <c r="G24" s="220"/>
      <c r="H24" s="34" t="s">
        <v>150</v>
      </c>
      <c r="I24" s="80" t="str">
        <f t="shared" si="1"/>
        <v> </v>
      </c>
      <c r="J24" s="35" t="str">
        <f t="shared" si="2"/>
        <v> </v>
      </c>
      <c r="K24" s="14"/>
      <c r="L24" s="14" t="s">
        <v>5</v>
      </c>
      <c r="M24" s="41">
        <f t="shared" si="3"/>
        <v>0</v>
      </c>
      <c r="N24" s="47">
        <f t="shared" si="4"/>
        <v>0</v>
      </c>
      <c r="O24" s="47" t="e">
        <f t="shared" si="5"/>
        <v>#DIV/0!</v>
      </c>
      <c r="P24" s="16">
        <v>3.5</v>
      </c>
      <c r="Q24" s="16" t="s">
        <v>6</v>
      </c>
      <c r="R24" s="15">
        <f t="shared" si="6"/>
        <v>0</v>
      </c>
      <c r="S24" s="16">
        <v>3</v>
      </c>
      <c r="T24" s="16" t="s">
        <v>7</v>
      </c>
      <c r="U24" s="15">
        <f t="shared" si="7"/>
        <v>0</v>
      </c>
      <c r="V24" s="16">
        <v>2.5</v>
      </c>
      <c r="W24" s="16" t="s">
        <v>8</v>
      </c>
      <c r="X24" s="15">
        <f t="shared" si="8"/>
        <v>0</v>
      </c>
      <c r="Y24" s="16">
        <v>2</v>
      </c>
      <c r="Z24" s="16" t="s">
        <v>9</v>
      </c>
      <c r="AA24" s="15">
        <f t="shared" si="9"/>
        <v>0</v>
      </c>
      <c r="AB24" s="16">
        <v>1.5</v>
      </c>
      <c r="AC24" s="16" t="s">
        <v>10</v>
      </c>
      <c r="AD24" s="15">
        <f t="shared" si="10"/>
        <v>0</v>
      </c>
      <c r="AE24" s="16">
        <v>1</v>
      </c>
      <c r="AF24" s="16" t="s">
        <v>11</v>
      </c>
      <c r="AG24" s="15">
        <f t="shared" si="11"/>
        <v>0</v>
      </c>
      <c r="AH24" s="16">
        <v>0</v>
      </c>
      <c r="AI24" s="16" t="s">
        <v>15</v>
      </c>
      <c r="AJ24" s="15">
        <f t="shared" si="12"/>
        <v>0</v>
      </c>
      <c r="AK24" s="15">
        <f t="shared" si="13"/>
        <v>0</v>
      </c>
      <c r="AL24" s="17" t="str">
        <f t="shared" si="14"/>
        <v> </v>
      </c>
      <c r="AM24" s="15">
        <f t="shared" si="15"/>
        <v>2.5</v>
      </c>
      <c r="AN24" s="39"/>
      <c r="AO24" s="39"/>
      <c r="AP24" s="39" t="s">
        <v>149</v>
      </c>
      <c r="AQ24" s="39"/>
      <c r="AR24" s="9"/>
      <c r="AS24" s="9"/>
      <c r="AT24" s="9"/>
      <c r="AU24" s="9"/>
      <c r="AV24" s="9"/>
      <c r="AW24" s="9"/>
      <c r="AX24" s="9"/>
    </row>
    <row r="25" spans="1:50" ht="19.5" customHeight="1">
      <c r="A25" s="33"/>
      <c r="B25" s="104"/>
      <c r="C25" s="67"/>
      <c r="D25" s="34" t="str">
        <f t="shared" si="0"/>
        <v> </v>
      </c>
      <c r="E25" s="34"/>
      <c r="F25" s="219"/>
      <c r="G25" s="220"/>
      <c r="H25" s="34" t="s">
        <v>150</v>
      </c>
      <c r="I25" s="80" t="str">
        <f t="shared" si="1"/>
        <v> </v>
      </c>
      <c r="J25" s="35" t="str">
        <f t="shared" si="2"/>
        <v> </v>
      </c>
      <c r="K25" s="14"/>
      <c r="L25" s="14" t="s">
        <v>5</v>
      </c>
      <c r="M25" s="41">
        <f t="shared" si="3"/>
        <v>0</v>
      </c>
      <c r="N25" s="47">
        <f t="shared" si="4"/>
        <v>0</v>
      </c>
      <c r="O25" s="47" t="e">
        <f t="shared" si="5"/>
        <v>#DIV/0!</v>
      </c>
      <c r="P25" s="16">
        <v>3.5</v>
      </c>
      <c r="Q25" s="16" t="s">
        <v>6</v>
      </c>
      <c r="R25" s="15">
        <f t="shared" si="6"/>
        <v>0</v>
      </c>
      <c r="S25" s="16">
        <v>3</v>
      </c>
      <c r="T25" s="16" t="s">
        <v>7</v>
      </c>
      <c r="U25" s="15">
        <f t="shared" si="7"/>
        <v>0</v>
      </c>
      <c r="V25" s="16">
        <v>2.5</v>
      </c>
      <c r="W25" s="16" t="s">
        <v>8</v>
      </c>
      <c r="X25" s="15">
        <f t="shared" si="8"/>
        <v>0</v>
      </c>
      <c r="Y25" s="16">
        <v>2</v>
      </c>
      <c r="Z25" s="16" t="s">
        <v>9</v>
      </c>
      <c r="AA25" s="15">
        <f t="shared" si="9"/>
        <v>0</v>
      </c>
      <c r="AB25" s="16">
        <v>1.5</v>
      </c>
      <c r="AC25" s="16" t="s">
        <v>10</v>
      </c>
      <c r="AD25" s="15">
        <f t="shared" si="10"/>
        <v>0</v>
      </c>
      <c r="AE25" s="16">
        <v>1</v>
      </c>
      <c r="AF25" s="16" t="s">
        <v>11</v>
      </c>
      <c r="AG25" s="15">
        <f t="shared" si="11"/>
        <v>0</v>
      </c>
      <c r="AH25" s="16">
        <v>0</v>
      </c>
      <c r="AI25" s="16" t="s">
        <v>15</v>
      </c>
      <c r="AJ25" s="15">
        <f t="shared" si="12"/>
        <v>0</v>
      </c>
      <c r="AK25" s="15">
        <f t="shared" si="13"/>
        <v>0</v>
      </c>
      <c r="AL25" s="17" t="str">
        <f t="shared" si="14"/>
        <v> </v>
      </c>
      <c r="AM25" s="15">
        <f t="shared" si="15"/>
        <v>2.5</v>
      </c>
      <c r="AN25" s="39"/>
      <c r="AO25" s="39"/>
      <c r="AP25" s="39" t="s">
        <v>149</v>
      </c>
      <c r="AQ25" s="39"/>
      <c r="AR25" s="9"/>
      <c r="AS25" s="9"/>
      <c r="AT25" s="9"/>
      <c r="AU25" s="9"/>
      <c r="AV25" s="9"/>
      <c r="AW25" s="9"/>
      <c r="AX25" s="9"/>
    </row>
    <row r="26" spans="1:50" ht="19.5" customHeight="1">
      <c r="A26" s="33"/>
      <c r="B26" s="104"/>
      <c r="C26" s="67"/>
      <c r="D26" s="34" t="str">
        <f t="shared" si="0"/>
        <v> </v>
      </c>
      <c r="E26" s="34"/>
      <c r="F26" s="219"/>
      <c r="G26" s="220"/>
      <c r="H26" s="34" t="s">
        <v>150</v>
      </c>
      <c r="I26" s="80" t="str">
        <f t="shared" si="1"/>
        <v> </v>
      </c>
      <c r="J26" s="35" t="str">
        <f t="shared" si="2"/>
        <v> </v>
      </c>
      <c r="K26" s="14"/>
      <c r="L26" s="14" t="s">
        <v>5</v>
      </c>
      <c r="M26" s="41">
        <f t="shared" si="3"/>
        <v>0</v>
      </c>
      <c r="N26" s="47">
        <f t="shared" si="4"/>
        <v>0</v>
      </c>
      <c r="O26" s="47" t="e">
        <f t="shared" si="5"/>
        <v>#DIV/0!</v>
      </c>
      <c r="P26" s="16">
        <v>3.5</v>
      </c>
      <c r="Q26" s="16" t="s">
        <v>6</v>
      </c>
      <c r="R26" s="15">
        <f t="shared" si="6"/>
        <v>0</v>
      </c>
      <c r="S26" s="16">
        <v>3</v>
      </c>
      <c r="T26" s="16" t="s">
        <v>7</v>
      </c>
      <c r="U26" s="15">
        <f t="shared" si="7"/>
        <v>0</v>
      </c>
      <c r="V26" s="16">
        <v>2.5</v>
      </c>
      <c r="W26" s="16" t="s">
        <v>8</v>
      </c>
      <c r="X26" s="15">
        <f t="shared" si="8"/>
        <v>0</v>
      </c>
      <c r="Y26" s="16">
        <v>2</v>
      </c>
      <c r="Z26" s="16" t="s">
        <v>9</v>
      </c>
      <c r="AA26" s="15">
        <f t="shared" si="9"/>
        <v>0</v>
      </c>
      <c r="AB26" s="16">
        <v>1.5</v>
      </c>
      <c r="AC26" s="16" t="s">
        <v>10</v>
      </c>
      <c r="AD26" s="15">
        <f t="shared" si="10"/>
        <v>0</v>
      </c>
      <c r="AE26" s="16">
        <v>1</v>
      </c>
      <c r="AF26" s="16" t="s">
        <v>11</v>
      </c>
      <c r="AG26" s="15">
        <f t="shared" si="11"/>
        <v>0</v>
      </c>
      <c r="AH26" s="16">
        <v>0</v>
      </c>
      <c r="AI26" s="16" t="s">
        <v>15</v>
      </c>
      <c r="AJ26" s="15">
        <f t="shared" si="12"/>
        <v>0</v>
      </c>
      <c r="AK26" s="15">
        <f t="shared" si="13"/>
        <v>0</v>
      </c>
      <c r="AL26" s="17" t="str">
        <f t="shared" si="14"/>
        <v> </v>
      </c>
      <c r="AM26" s="15">
        <f t="shared" si="15"/>
        <v>2.5</v>
      </c>
      <c r="AN26" s="39"/>
      <c r="AO26" s="39"/>
      <c r="AP26" s="39" t="s">
        <v>149</v>
      </c>
      <c r="AQ26" s="39"/>
      <c r="AR26" s="9"/>
      <c r="AS26" s="9"/>
      <c r="AT26" s="9"/>
      <c r="AU26" s="9"/>
      <c r="AV26" s="9"/>
      <c r="AW26" s="9"/>
      <c r="AX26" s="9"/>
    </row>
    <row r="27" spans="1:50" ht="19.5" customHeight="1">
      <c r="A27" s="33"/>
      <c r="B27" s="104"/>
      <c r="C27" s="67"/>
      <c r="D27" s="34" t="str">
        <f t="shared" si="0"/>
        <v> </v>
      </c>
      <c r="E27" s="34"/>
      <c r="F27" s="219"/>
      <c r="G27" s="220"/>
      <c r="H27" s="34" t="s">
        <v>150</v>
      </c>
      <c r="I27" s="80" t="str">
        <f t="shared" si="1"/>
        <v> </v>
      </c>
      <c r="J27" s="35" t="str">
        <f t="shared" si="2"/>
        <v> </v>
      </c>
      <c r="K27" s="14"/>
      <c r="L27" s="14" t="s">
        <v>5</v>
      </c>
      <c r="M27" s="41">
        <f t="shared" si="3"/>
        <v>0</v>
      </c>
      <c r="N27" s="47">
        <f t="shared" si="4"/>
        <v>0</v>
      </c>
      <c r="O27" s="47" t="e">
        <f t="shared" si="5"/>
        <v>#DIV/0!</v>
      </c>
      <c r="P27" s="16">
        <v>3.5</v>
      </c>
      <c r="Q27" s="16" t="s">
        <v>6</v>
      </c>
      <c r="R27" s="15">
        <f t="shared" si="6"/>
        <v>0</v>
      </c>
      <c r="S27" s="16">
        <v>3</v>
      </c>
      <c r="T27" s="16" t="s">
        <v>7</v>
      </c>
      <c r="U27" s="15">
        <f t="shared" si="7"/>
        <v>0</v>
      </c>
      <c r="V27" s="16">
        <v>2.5</v>
      </c>
      <c r="W27" s="16" t="s">
        <v>8</v>
      </c>
      <c r="X27" s="15">
        <f t="shared" si="8"/>
        <v>0</v>
      </c>
      <c r="Y27" s="16">
        <v>2</v>
      </c>
      <c r="Z27" s="16" t="s">
        <v>9</v>
      </c>
      <c r="AA27" s="15">
        <f t="shared" si="9"/>
        <v>0</v>
      </c>
      <c r="AB27" s="16">
        <v>1.5</v>
      </c>
      <c r="AC27" s="16" t="s">
        <v>10</v>
      </c>
      <c r="AD27" s="15">
        <f t="shared" si="10"/>
        <v>0</v>
      </c>
      <c r="AE27" s="16">
        <v>1</v>
      </c>
      <c r="AF27" s="16" t="s">
        <v>11</v>
      </c>
      <c r="AG27" s="15">
        <f t="shared" si="11"/>
        <v>0</v>
      </c>
      <c r="AH27" s="16">
        <v>0</v>
      </c>
      <c r="AI27" s="16" t="s">
        <v>15</v>
      </c>
      <c r="AJ27" s="15">
        <f t="shared" si="12"/>
        <v>0</v>
      </c>
      <c r="AK27" s="15">
        <f t="shared" si="13"/>
        <v>0</v>
      </c>
      <c r="AL27" s="17" t="str">
        <f t="shared" si="14"/>
        <v> </v>
      </c>
      <c r="AM27" s="15">
        <f t="shared" si="15"/>
        <v>2.5</v>
      </c>
      <c r="AN27" s="39"/>
      <c r="AO27" s="39"/>
      <c r="AP27" s="39" t="s">
        <v>149</v>
      </c>
      <c r="AQ27" s="39"/>
      <c r="AR27" s="9"/>
      <c r="AS27" s="9"/>
      <c r="AT27" s="9"/>
      <c r="AU27" s="9"/>
      <c r="AV27" s="9"/>
      <c r="AW27" s="9"/>
      <c r="AX27" s="9"/>
    </row>
    <row r="28" spans="1:50" ht="19.5" customHeight="1">
      <c r="A28" s="33"/>
      <c r="B28" s="104"/>
      <c r="C28" s="67"/>
      <c r="D28" s="34" t="str">
        <f t="shared" si="0"/>
        <v> </v>
      </c>
      <c r="E28" s="34"/>
      <c r="F28" s="219"/>
      <c r="G28" s="220"/>
      <c r="H28" s="34" t="s">
        <v>150</v>
      </c>
      <c r="I28" s="80" t="str">
        <f t="shared" si="1"/>
        <v> </v>
      </c>
      <c r="J28" s="35" t="str">
        <f t="shared" si="2"/>
        <v> </v>
      </c>
      <c r="K28" s="14"/>
      <c r="L28" s="14" t="s">
        <v>5</v>
      </c>
      <c r="M28" s="41">
        <f t="shared" si="3"/>
        <v>0</v>
      </c>
      <c r="N28" s="47">
        <f t="shared" si="4"/>
        <v>0</v>
      </c>
      <c r="O28" s="47" t="e">
        <f t="shared" si="5"/>
        <v>#DIV/0!</v>
      </c>
      <c r="P28" s="16">
        <v>3.5</v>
      </c>
      <c r="Q28" s="16" t="s">
        <v>6</v>
      </c>
      <c r="R28" s="15">
        <f t="shared" si="6"/>
        <v>0</v>
      </c>
      <c r="S28" s="16">
        <v>3</v>
      </c>
      <c r="T28" s="16" t="s">
        <v>7</v>
      </c>
      <c r="U28" s="15">
        <f t="shared" si="7"/>
        <v>0</v>
      </c>
      <c r="V28" s="16">
        <v>2.5</v>
      </c>
      <c r="W28" s="16" t="s">
        <v>8</v>
      </c>
      <c r="X28" s="15">
        <f t="shared" si="8"/>
        <v>0</v>
      </c>
      <c r="Y28" s="16">
        <v>2</v>
      </c>
      <c r="Z28" s="16" t="s">
        <v>9</v>
      </c>
      <c r="AA28" s="15">
        <f t="shared" si="9"/>
        <v>0</v>
      </c>
      <c r="AB28" s="16">
        <v>1.5</v>
      </c>
      <c r="AC28" s="16" t="s">
        <v>10</v>
      </c>
      <c r="AD28" s="15">
        <f t="shared" si="10"/>
        <v>0</v>
      </c>
      <c r="AE28" s="16">
        <v>1</v>
      </c>
      <c r="AF28" s="16" t="s">
        <v>11</v>
      </c>
      <c r="AG28" s="15">
        <f t="shared" si="11"/>
        <v>0</v>
      </c>
      <c r="AH28" s="16">
        <v>0</v>
      </c>
      <c r="AI28" s="16" t="s">
        <v>15</v>
      </c>
      <c r="AJ28" s="15">
        <f t="shared" si="12"/>
        <v>0</v>
      </c>
      <c r="AK28" s="15">
        <f t="shared" si="13"/>
        <v>0</v>
      </c>
      <c r="AL28" s="17" t="str">
        <f t="shared" si="14"/>
        <v> </v>
      </c>
      <c r="AM28" s="15">
        <f t="shared" si="15"/>
        <v>2.5</v>
      </c>
      <c r="AN28" s="39"/>
      <c r="AO28" s="39"/>
      <c r="AP28" s="39" t="s">
        <v>149</v>
      </c>
      <c r="AQ28" s="39"/>
      <c r="AR28" s="9"/>
      <c r="AS28" s="9"/>
      <c r="AT28" s="9"/>
      <c r="AU28" s="9"/>
      <c r="AV28" s="9"/>
      <c r="AW28" s="9"/>
      <c r="AX28" s="9"/>
    </row>
    <row r="29" spans="1:50" ht="19.5" customHeight="1">
      <c r="A29" s="33"/>
      <c r="B29" s="104"/>
      <c r="C29" s="67"/>
      <c r="D29" s="34" t="str">
        <f t="shared" si="0"/>
        <v> </v>
      </c>
      <c r="E29" s="34"/>
      <c r="F29" s="219"/>
      <c r="G29" s="220"/>
      <c r="H29" s="34" t="s">
        <v>150</v>
      </c>
      <c r="I29" s="80" t="str">
        <f t="shared" si="1"/>
        <v> </v>
      </c>
      <c r="J29" s="35" t="str">
        <f t="shared" si="2"/>
        <v> </v>
      </c>
      <c r="K29" s="14"/>
      <c r="L29" s="14" t="s">
        <v>5</v>
      </c>
      <c r="M29" s="41">
        <f t="shared" si="3"/>
        <v>0</v>
      </c>
      <c r="N29" s="47">
        <f t="shared" si="4"/>
        <v>0</v>
      </c>
      <c r="O29" s="47" t="e">
        <f t="shared" si="5"/>
        <v>#DIV/0!</v>
      </c>
      <c r="P29" s="16">
        <v>3.5</v>
      </c>
      <c r="Q29" s="16" t="s">
        <v>6</v>
      </c>
      <c r="R29" s="15">
        <f t="shared" si="6"/>
        <v>0</v>
      </c>
      <c r="S29" s="16">
        <v>3</v>
      </c>
      <c r="T29" s="16" t="s">
        <v>7</v>
      </c>
      <c r="U29" s="15">
        <f t="shared" si="7"/>
        <v>0</v>
      </c>
      <c r="V29" s="16">
        <v>2.5</v>
      </c>
      <c r="W29" s="16" t="s">
        <v>8</v>
      </c>
      <c r="X29" s="15">
        <f t="shared" si="8"/>
        <v>0</v>
      </c>
      <c r="Y29" s="16">
        <v>2</v>
      </c>
      <c r="Z29" s="16" t="s">
        <v>9</v>
      </c>
      <c r="AA29" s="15">
        <f t="shared" si="9"/>
        <v>0</v>
      </c>
      <c r="AB29" s="16">
        <v>1.5</v>
      </c>
      <c r="AC29" s="16" t="s">
        <v>10</v>
      </c>
      <c r="AD29" s="15">
        <f t="shared" si="10"/>
        <v>0</v>
      </c>
      <c r="AE29" s="16">
        <v>1</v>
      </c>
      <c r="AF29" s="16" t="s">
        <v>11</v>
      </c>
      <c r="AG29" s="15">
        <f t="shared" si="11"/>
        <v>0</v>
      </c>
      <c r="AH29" s="16">
        <v>0</v>
      </c>
      <c r="AI29" s="16" t="s">
        <v>15</v>
      </c>
      <c r="AJ29" s="15">
        <f t="shared" si="12"/>
        <v>0</v>
      </c>
      <c r="AK29" s="15">
        <f t="shared" si="13"/>
        <v>0</v>
      </c>
      <c r="AL29" s="17" t="str">
        <f t="shared" si="14"/>
        <v> </v>
      </c>
      <c r="AM29" s="15">
        <f t="shared" si="15"/>
        <v>2.5</v>
      </c>
      <c r="AN29" s="39"/>
      <c r="AO29" s="39"/>
      <c r="AP29" s="39" t="s">
        <v>149</v>
      </c>
      <c r="AQ29" s="39"/>
      <c r="AR29" s="9"/>
      <c r="AS29" s="9"/>
      <c r="AT29" s="9"/>
      <c r="AU29" s="9"/>
      <c r="AV29" s="9"/>
      <c r="AW29" s="9"/>
      <c r="AX29" s="9"/>
    </row>
    <row r="30" spans="1:50" ht="19.5" customHeight="1">
      <c r="A30" s="33"/>
      <c r="B30" s="104"/>
      <c r="C30" s="67"/>
      <c r="D30" s="34" t="str">
        <f t="shared" si="0"/>
        <v> </v>
      </c>
      <c r="E30" s="34"/>
      <c r="F30" s="219"/>
      <c r="G30" s="220"/>
      <c r="H30" s="34" t="s">
        <v>150</v>
      </c>
      <c r="I30" s="80" t="str">
        <f t="shared" si="1"/>
        <v> </v>
      </c>
      <c r="J30" s="35" t="str">
        <f t="shared" si="2"/>
        <v> </v>
      </c>
      <c r="K30" s="14"/>
      <c r="L30" s="14" t="s">
        <v>5</v>
      </c>
      <c r="M30" s="41">
        <f t="shared" si="3"/>
        <v>0</v>
      </c>
      <c r="N30" s="47">
        <f t="shared" si="4"/>
        <v>0</v>
      </c>
      <c r="O30" s="47" t="e">
        <f t="shared" si="5"/>
        <v>#DIV/0!</v>
      </c>
      <c r="P30" s="16">
        <v>3.5</v>
      </c>
      <c r="Q30" s="16" t="s">
        <v>6</v>
      </c>
      <c r="R30" s="15">
        <f t="shared" si="6"/>
        <v>0</v>
      </c>
      <c r="S30" s="16">
        <v>3</v>
      </c>
      <c r="T30" s="16" t="s">
        <v>7</v>
      </c>
      <c r="U30" s="15">
        <f t="shared" si="7"/>
        <v>0</v>
      </c>
      <c r="V30" s="16">
        <v>2.5</v>
      </c>
      <c r="W30" s="16" t="s">
        <v>8</v>
      </c>
      <c r="X30" s="15">
        <f t="shared" si="8"/>
        <v>0</v>
      </c>
      <c r="Y30" s="16">
        <v>2</v>
      </c>
      <c r="Z30" s="16" t="s">
        <v>9</v>
      </c>
      <c r="AA30" s="15">
        <f t="shared" si="9"/>
        <v>0</v>
      </c>
      <c r="AB30" s="16">
        <v>1.5</v>
      </c>
      <c r="AC30" s="16" t="s">
        <v>10</v>
      </c>
      <c r="AD30" s="15">
        <f t="shared" si="10"/>
        <v>0</v>
      </c>
      <c r="AE30" s="16">
        <v>1</v>
      </c>
      <c r="AF30" s="16" t="s">
        <v>11</v>
      </c>
      <c r="AG30" s="15">
        <f t="shared" si="11"/>
        <v>0</v>
      </c>
      <c r="AH30" s="16">
        <v>0</v>
      </c>
      <c r="AI30" s="16" t="s">
        <v>15</v>
      </c>
      <c r="AJ30" s="15">
        <f t="shared" si="12"/>
        <v>0</v>
      </c>
      <c r="AK30" s="15">
        <f t="shared" si="13"/>
        <v>0</v>
      </c>
      <c r="AL30" s="17" t="str">
        <f t="shared" si="14"/>
        <v> </v>
      </c>
      <c r="AM30" s="15">
        <f t="shared" si="15"/>
        <v>2.5</v>
      </c>
      <c r="AN30" s="39"/>
      <c r="AO30" s="39"/>
      <c r="AP30" s="39" t="s">
        <v>149</v>
      </c>
      <c r="AQ30" s="39"/>
      <c r="AR30" s="9"/>
      <c r="AS30" s="9"/>
      <c r="AT30" s="9"/>
      <c r="AU30" s="9"/>
      <c r="AV30" s="9"/>
      <c r="AW30" s="9"/>
      <c r="AX30" s="9"/>
    </row>
    <row r="31" spans="1:50" ht="19.5" customHeight="1">
      <c r="A31" s="33"/>
      <c r="B31" s="104"/>
      <c r="C31" s="67"/>
      <c r="D31" s="34" t="str">
        <f t="shared" si="0"/>
        <v> </v>
      </c>
      <c r="E31" s="34"/>
      <c r="F31" s="219"/>
      <c r="G31" s="220"/>
      <c r="H31" s="34" t="s">
        <v>150</v>
      </c>
      <c r="I31" s="80" t="str">
        <f t="shared" si="1"/>
        <v> </v>
      </c>
      <c r="J31" s="35" t="str">
        <f t="shared" si="2"/>
        <v> </v>
      </c>
      <c r="K31" s="14"/>
      <c r="L31" s="14" t="s">
        <v>5</v>
      </c>
      <c r="M31" s="41">
        <f t="shared" si="3"/>
        <v>0</v>
      </c>
      <c r="N31" s="47">
        <f t="shared" si="4"/>
        <v>0</v>
      </c>
      <c r="O31" s="47" t="e">
        <f t="shared" si="5"/>
        <v>#DIV/0!</v>
      </c>
      <c r="P31" s="16">
        <v>3.5</v>
      </c>
      <c r="Q31" s="16" t="s">
        <v>6</v>
      </c>
      <c r="R31" s="15">
        <f t="shared" si="6"/>
        <v>0</v>
      </c>
      <c r="S31" s="16">
        <v>3</v>
      </c>
      <c r="T31" s="16" t="s">
        <v>7</v>
      </c>
      <c r="U31" s="15">
        <f t="shared" si="7"/>
        <v>0</v>
      </c>
      <c r="V31" s="16">
        <v>2.5</v>
      </c>
      <c r="W31" s="16" t="s">
        <v>8</v>
      </c>
      <c r="X31" s="15">
        <f t="shared" si="8"/>
        <v>0</v>
      </c>
      <c r="Y31" s="16">
        <v>2</v>
      </c>
      <c r="Z31" s="16" t="s">
        <v>9</v>
      </c>
      <c r="AA31" s="15">
        <f t="shared" si="9"/>
        <v>0</v>
      </c>
      <c r="AB31" s="16">
        <v>1.5</v>
      </c>
      <c r="AC31" s="16" t="s">
        <v>10</v>
      </c>
      <c r="AD31" s="15">
        <f t="shared" si="10"/>
        <v>0</v>
      </c>
      <c r="AE31" s="16">
        <v>1</v>
      </c>
      <c r="AF31" s="16" t="s">
        <v>11</v>
      </c>
      <c r="AG31" s="15">
        <f t="shared" si="11"/>
        <v>0</v>
      </c>
      <c r="AH31" s="16">
        <v>0</v>
      </c>
      <c r="AI31" s="16" t="s">
        <v>15</v>
      </c>
      <c r="AJ31" s="15">
        <f t="shared" si="12"/>
        <v>0</v>
      </c>
      <c r="AK31" s="15">
        <f t="shared" si="13"/>
        <v>0</v>
      </c>
      <c r="AL31" s="17" t="str">
        <f t="shared" si="14"/>
        <v> </v>
      </c>
      <c r="AM31" s="15">
        <f t="shared" si="15"/>
        <v>2.5</v>
      </c>
      <c r="AN31" s="39"/>
      <c r="AO31" s="39"/>
      <c r="AP31" s="39" t="s">
        <v>149</v>
      </c>
      <c r="AQ31" s="39"/>
      <c r="AR31" s="9"/>
      <c r="AS31" s="9"/>
      <c r="AT31" s="9"/>
      <c r="AU31" s="9"/>
      <c r="AV31" s="9"/>
      <c r="AW31" s="9"/>
      <c r="AX31" s="9"/>
    </row>
    <row r="32" spans="1:50" ht="19.5" customHeight="1" thickBot="1">
      <c r="A32" s="48"/>
      <c r="B32" s="49"/>
      <c r="C32" s="68"/>
      <c r="D32" s="34" t="str">
        <f t="shared" si="0"/>
        <v> </v>
      </c>
      <c r="E32" s="69"/>
      <c r="F32" s="54"/>
      <c r="G32" s="55"/>
      <c r="H32" s="69" t="s">
        <v>150</v>
      </c>
      <c r="I32" s="80" t="str">
        <f t="shared" si="1"/>
        <v> </v>
      </c>
      <c r="J32" s="35" t="str">
        <f t="shared" si="2"/>
        <v> </v>
      </c>
      <c r="K32" s="14"/>
      <c r="L32" s="14" t="s">
        <v>5</v>
      </c>
      <c r="M32" s="41">
        <f t="shared" si="3"/>
        <v>0</v>
      </c>
      <c r="N32" s="47">
        <f t="shared" si="4"/>
        <v>0</v>
      </c>
      <c r="O32" s="47" t="e">
        <f t="shared" si="5"/>
        <v>#DIV/0!</v>
      </c>
      <c r="P32" s="16">
        <v>3.5</v>
      </c>
      <c r="Q32" s="16" t="s">
        <v>6</v>
      </c>
      <c r="R32" s="15">
        <f t="shared" si="6"/>
        <v>0</v>
      </c>
      <c r="S32" s="16">
        <v>3</v>
      </c>
      <c r="T32" s="16" t="s">
        <v>7</v>
      </c>
      <c r="U32" s="15">
        <f t="shared" si="7"/>
        <v>0</v>
      </c>
      <c r="V32" s="16">
        <v>2.5</v>
      </c>
      <c r="W32" s="16" t="s">
        <v>8</v>
      </c>
      <c r="X32" s="15">
        <f t="shared" si="8"/>
        <v>0</v>
      </c>
      <c r="Y32" s="16">
        <v>2</v>
      </c>
      <c r="Z32" s="16" t="s">
        <v>9</v>
      </c>
      <c r="AA32" s="15">
        <f t="shared" si="9"/>
        <v>0</v>
      </c>
      <c r="AB32" s="16">
        <v>1.5</v>
      </c>
      <c r="AC32" s="16" t="s">
        <v>10</v>
      </c>
      <c r="AD32" s="15">
        <f t="shared" si="10"/>
        <v>0</v>
      </c>
      <c r="AE32" s="16">
        <v>1</v>
      </c>
      <c r="AF32" s="16" t="s">
        <v>11</v>
      </c>
      <c r="AG32" s="15">
        <f t="shared" si="11"/>
        <v>0</v>
      </c>
      <c r="AH32" s="16">
        <v>0</v>
      </c>
      <c r="AI32" s="16" t="s">
        <v>15</v>
      </c>
      <c r="AJ32" s="15">
        <f t="shared" si="12"/>
        <v>0</v>
      </c>
      <c r="AK32" s="15">
        <f t="shared" si="13"/>
        <v>0</v>
      </c>
      <c r="AL32" s="17" t="str">
        <f t="shared" si="14"/>
        <v> </v>
      </c>
      <c r="AM32" s="15">
        <f t="shared" si="15"/>
        <v>2.5</v>
      </c>
      <c r="AN32" s="39"/>
      <c r="AO32" s="39"/>
      <c r="AP32" s="39" t="s">
        <v>149</v>
      </c>
      <c r="AQ32" s="39"/>
      <c r="AR32" s="9"/>
      <c r="AS32" s="9"/>
      <c r="AT32" s="9"/>
      <c r="AU32" s="9"/>
      <c r="AV32" s="9"/>
      <c r="AW32" s="9"/>
      <c r="AX32" s="9"/>
    </row>
    <row r="33" spans="1:50" ht="16.5" thickBot="1">
      <c r="A33" s="36"/>
      <c r="B33" s="37"/>
      <c r="C33" s="36"/>
      <c r="D33" s="36"/>
      <c r="E33" s="36"/>
      <c r="F33" s="37"/>
      <c r="G33" s="37"/>
      <c r="H33" s="38"/>
      <c r="I33" s="37"/>
      <c r="J33" s="36"/>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9"/>
      <c r="AS33" s="9"/>
      <c r="AT33" s="9"/>
      <c r="AU33" s="9"/>
      <c r="AV33" s="9"/>
      <c r="AW33" s="9"/>
      <c r="AX33" s="9"/>
    </row>
    <row r="34" spans="1:50" ht="21.75" customHeight="1">
      <c r="A34" s="183" t="s">
        <v>19</v>
      </c>
      <c r="B34" s="184"/>
      <c r="C34" s="24"/>
      <c r="D34" s="184" t="s">
        <v>19</v>
      </c>
      <c r="E34" s="184"/>
      <c r="F34" s="184"/>
      <c r="G34" s="103"/>
      <c r="H34" s="184" t="s">
        <v>19</v>
      </c>
      <c r="I34" s="184"/>
      <c r="J34" s="207"/>
      <c r="K34" s="43"/>
      <c r="L34" s="44" t="s">
        <v>19</v>
      </c>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78"/>
      <c r="AN34" s="79"/>
      <c r="AO34" s="39"/>
      <c r="AP34" s="39"/>
      <c r="AQ34" s="39"/>
      <c r="AR34" s="9"/>
      <c r="AS34" s="9"/>
      <c r="AT34" s="9"/>
      <c r="AU34" s="9"/>
      <c r="AV34" s="9"/>
      <c r="AW34" s="9"/>
      <c r="AX34" s="9"/>
    </row>
    <row r="35" spans="1:50" ht="21.75" customHeight="1">
      <c r="A35" s="188" t="s">
        <v>42</v>
      </c>
      <c r="B35" s="188"/>
      <c r="C35" s="58"/>
      <c r="D35" s="188" t="s">
        <v>27</v>
      </c>
      <c r="E35" s="188"/>
      <c r="F35" s="188"/>
      <c r="G35" s="59"/>
      <c r="H35" s="188" t="s">
        <v>29</v>
      </c>
      <c r="I35" s="188"/>
      <c r="J35" s="188"/>
      <c r="K35" s="10"/>
      <c r="L35" s="43"/>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78"/>
      <c r="AN35" s="79"/>
      <c r="AO35" s="39"/>
      <c r="AP35" s="39"/>
      <c r="AQ35" s="39"/>
      <c r="AR35" s="9"/>
      <c r="AS35" s="9"/>
      <c r="AT35" s="9"/>
      <c r="AU35" s="9"/>
      <c r="AV35" s="9"/>
      <c r="AW35" s="9"/>
      <c r="AX35" s="9"/>
    </row>
    <row r="36" spans="1:50" ht="21.75" customHeight="1">
      <c r="A36" s="26"/>
      <c r="B36" s="21"/>
      <c r="C36" s="21"/>
      <c r="D36" s="20"/>
      <c r="E36" s="20"/>
      <c r="F36" s="20"/>
      <c r="G36" s="21"/>
      <c r="H36" s="21"/>
      <c r="I36" s="21"/>
      <c r="J36" s="25"/>
      <c r="K36" s="10"/>
      <c r="L36" s="43"/>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78"/>
      <c r="AN36" s="79"/>
      <c r="AO36" s="39"/>
      <c r="AP36" s="39"/>
      <c r="AQ36" s="39"/>
      <c r="AR36" s="9"/>
      <c r="AS36" s="9"/>
      <c r="AT36" s="9"/>
      <c r="AU36" s="9"/>
      <c r="AV36" s="9"/>
      <c r="AW36" s="9"/>
      <c r="AX36" s="9"/>
    </row>
    <row r="37" spans="1:50" ht="21.75" customHeight="1">
      <c r="A37" s="26"/>
      <c r="B37" s="21"/>
      <c r="C37" s="21"/>
      <c r="D37" s="172" t="s">
        <v>19</v>
      </c>
      <c r="E37" s="172"/>
      <c r="F37" s="172"/>
      <c r="G37" s="21"/>
      <c r="H37" s="21"/>
      <c r="I37" s="218"/>
      <c r="J37" s="218"/>
      <c r="K37" s="218"/>
      <c r="L37" s="43"/>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78"/>
      <c r="AN37" s="79"/>
      <c r="AO37" s="39"/>
      <c r="AP37" s="39"/>
      <c r="AQ37" s="39"/>
      <c r="AR37" s="9"/>
      <c r="AS37" s="9"/>
      <c r="AT37" s="9"/>
      <c r="AU37" s="9"/>
      <c r="AV37" s="9"/>
      <c r="AW37" s="9"/>
      <c r="AX37" s="9"/>
    </row>
    <row r="38" spans="1:50" ht="21.75" customHeight="1">
      <c r="A38" s="26"/>
      <c r="B38" s="21"/>
      <c r="C38" s="21"/>
      <c r="D38" s="20"/>
      <c r="E38" s="20"/>
      <c r="F38" s="20"/>
      <c r="G38" s="21"/>
      <c r="H38" s="21"/>
      <c r="I38" s="21"/>
      <c r="J38" s="25"/>
      <c r="K38" s="10"/>
      <c r="L38" s="43"/>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78"/>
      <c r="AN38" s="79"/>
      <c r="AO38" s="39"/>
      <c r="AP38" s="39"/>
      <c r="AQ38" s="39"/>
      <c r="AR38" s="9"/>
      <c r="AS38" s="9"/>
      <c r="AT38" s="9"/>
      <c r="AU38" s="9"/>
      <c r="AV38" s="9"/>
      <c r="AW38" s="9"/>
      <c r="AX38" s="9"/>
    </row>
    <row r="39" spans="1:43" ht="21.75" customHeight="1">
      <c r="A39" s="27"/>
      <c r="B39" s="23"/>
      <c r="C39" s="21"/>
      <c r="D39" s="188" t="s">
        <v>30</v>
      </c>
      <c r="E39" s="188"/>
      <c r="F39" s="188"/>
      <c r="G39" s="21"/>
      <c r="H39" s="23"/>
      <c r="I39" s="21"/>
      <c r="J39" s="21"/>
      <c r="K39" s="21"/>
      <c r="L39" s="43"/>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78"/>
      <c r="AN39" s="79"/>
      <c r="AO39" s="39"/>
      <c r="AP39" s="39"/>
      <c r="AQ39" s="39"/>
    </row>
    <row r="40" spans="1:43" ht="27" customHeight="1">
      <c r="A40" s="215" t="s">
        <v>21</v>
      </c>
      <c r="B40" s="216"/>
      <c r="C40" s="216"/>
      <c r="D40" s="216"/>
      <c r="E40" s="216"/>
      <c r="F40" s="216"/>
      <c r="G40" s="216"/>
      <c r="H40" s="216"/>
      <c r="I40" s="216"/>
      <c r="J40" s="217"/>
      <c r="K40" s="43"/>
      <c r="L40" s="43"/>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78"/>
      <c r="AN40" s="39"/>
      <c r="AO40" s="39"/>
      <c r="AP40" s="39"/>
      <c r="AQ40" s="39"/>
    </row>
    <row r="41" spans="1:43" s="5" customFormat="1" ht="73.5" customHeight="1" thickBot="1">
      <c r="A41" s="180" t="s">
        <v>20</v>
      </c>
      <c r="B41" s="181"/>
      <c r="C41" s="181"/>
      <c r="D41" s="181"/>
      <c r="E41" s="181"/>
      <c r="F41" s="181"/>
      <c r="G41" s="181"/>
      <c r="H41" s="181"/>
      <c r="I41" s="181"/>
      <c r="J41" s="182"/>
      <c r="K41" s="43"/>
      <c r="L41" s="43"/>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78"/>
      <c r="AN41" s="39"/>
      <c r="AO41" s="39"/>
      <c r="AP41" s="39"/>
      <c r="AQ41" s="39"/>
    </row>
    <row r="42" spans="1:43" s="5" customFormat="1" ht="15.75">
      <c r="A42" s="4"/>
      <c r="C42" s="4"/>
      <c r="D42" s="4"/>
      <c r="E42" s="4"/>
      <c r="H42" s="6"/>
      <c r="J42" s="4"/>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row>
    <row r="43" spans="1:43" s="5" customFormat="1" ht="15.75">
      <c r="A43" s="4"/>
      <c r="C43" s="4"/>
      <c r="D43" s="4"/>
      <c r="E43" s="4"/>
      <c r="H43" s="6"/>
      <c r="J43" s="4"/>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row>
    <row r="44" spans="1:43" s="5" customFormat="1" ht="15.75">
      <c r="A44" s="4"/>
      <c r="C44" s="4"/>
      <c r="D44" s="4"/>
      <c r="E44" s="4"/>
      <c r="H44" s="6"/>
      <c r="J44" s="4"/>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row>
    <row r="45" spans="1:43" s="5" customFormat="1" ht="15.75">
      <c r="A45" s="4"/>
      <c r="C45" s="4"/>
      <c r="D45" s="4"/>
      <c r="E45" s="4"/>
      <c r="H45" s="6"/>
      <c r="J45" s="4"/>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row>
    <row r="46" spans="1:43" s="5" customFormat="1" ht="15.75">
      <c r="A46" s="4"/>
      <c r="C46" s="4"/>
      <c r="D46" s="4"/>
      <c r="E46" s="4"/>
      <c r="H46" s="6"/>
      <c r="J46" s="4"/>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s="5" customFormat="1" ht="15.75">
      <c r="A47" s="4"/>
      <c r="C47" s="4"/>
      <c r="D47" s="4"/>
      <c r="E47" s="4"/>
      <c r="H47" s="6"/>
      <c r="J47" s="4"/>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s="5" customFormat="1" ht="15.75">
      <c r="A48" s="4"/>
      <c r="C48" s="4"/>
      <c r="D48" s="4"/>
      <c r="E48" s="4"/>
      <c r="H48" s="6"/>
      <c r="J48" s="4"/>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row>
    <row r="49" spans="1:43" s="5" customFormat="1" ht="15.75">
      <c r="A49" s="4"/>
      <c r="C49" s="4"/>
      <c r="D49" s="4"/>
      <c r="E49" s="4"/>
      <c r="H49" s="6"/>
      <c r="J49" s="4"/>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sheetData>
  <sheetProtection/>
  <mergeCells count="38">
    <mergeCell ref="A1:J1"/>
    <mergeCell ref="A2:J2"/>
    <mergeCell ref="A3:J3"/>
    <mergeCell ref="A4:J4"/>
    <mergeCell ref="A5:J5"/>
    <mergeCell ref="A6:J6"/>
    <mergeCell ref="A7:J7"/>
    <mergeCell ref="A8:J8"/>
    <mergeCell ref="F10:G10"/>
    <mergeCell ref="F11:G11"/>
    <mergeCell ref="F12:G12"/>
    <mergeCell ref="F13:G13"/>
    <mergeCell ref="F21:G21"/>
    <mergeCell ref="F22:G22"/>
    <mergeCell ref="F23:G23"/>
    <mergeCell ref="F24:G24"/>
    <mergeCell ref="F25:G25"/>
    <mergeCell ref="F14:G14"/>
    <mergeCell ref="F15:G15"/>
    <mergeCell ref="F16:G16"/>
    <mergeCell ref="F17:G17"/>
    <mergeCell ref="H35:J35"/>
    <mergeCell ref="F26:G26"/>
    <mergeCell ref="F27:G27"/>
    <mergeCell ref="F28:G28"/>
    <mergeCell ref="F29:G29"/>
    <mergeCell ref="F30:G30"/>
    <mergeCell ref="F31:G31"/>
    <mergeCell ref="D37:F37"/>
    <mergeCell ref="I37:K37"/>
    <mergeCell ref="D39:F39"/>
    <mergeCell ref="A40:J40"/>
    <mergeCell ref="A41:J41"/>
    <mergeCell ref="A34:B34"/>
    <mergeCell ref="D34:F34"/>
    <mergeCell ref="H34:J34"/>
    <mergeCell ref="A35:B35"/>
    <mergeCell ref="D35:F35"/>
  </mergeCells>
  <printOptions horizontalCentered="1" verticalCentered="1"/>
  <pageMargins left="0.28" right="0.23" top="0.17" bottom="0" header="0" footer="0"/>
  <pageSetup fitToHeight="1" fitToWidth="1"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AX368"/>
  <sheetViews>
    <sheetView showGridLines="0" zoomScale="70" zoomScaleNormal="70" zoomScaleSheetLayoutView="80" zoomScalePageLayoutView="0" workbookViewId="0" topLeftCell="A7">
      <selection activeCell="I19" sqref="I19"/>
    </sheetView>
  </sheetViews>
  <sheetFormatPr defaultColWidth="9.140625" defaultRowHeight="15"/>
  <cols>
    <col min="1" max="1" width="21.28125" style="1" customWidth="1"/>
    <col min="2" max="2" width="34.00390625" style="2" customWidth="1"/>
    <col min="3" max="5" width="16.28125" style="1" customWidth="1"/>
    <col min="6" max="6" width="14.28125" style="2" customWidth="1"/>
    <col min="7" max="7" width="22.8515625" style="2" customWidth="1"/>
    <col min="8" max="8" width="14.421875" style="3" customWidth="1"/>
    <col min="9" max="9" width="43.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2" width="9.140625" style="5" hidden="1" customWidth="1"/>
    <col min="43" max="51" width="9.140625" style="5" customWidth="1"/>
    <col min="52" max="67" width="9.140625" style="2" customWidth="1"/>
    <col min="68" max="16384" width="9.140625" style="2" customWidth="1"/>
  </cols>
  <sheetData>
    <row r="1" spans="1:10" ht="15.75">
      <c r="A1" s="198" t="s">
        <v>17</v>
      </c>
      <c r="B1" s="199"/>
      <c r="C1" s="199"/>
      <c r="D1" s="199"/>
      <c r="E1" s="199"/>
      <c r="F1" s="199"/>
      <c r="G1" s="199"/>
      <c r="H1" s="199"/>
      <c r="I1" s="199"/>
      <c r="J1" s="200"/>
    </row>
    <row r="2" spans="1:10" ht="15.75">
      <c r="A2" s="201" t="s">
        <v>18</v>
      </c>
      <c r="B2" s="172"/>
      <c r="C2" s="172"/>
      <c r="D2" s="172"/>
      <c r="E2" s="172"/>
      <c r="F2" s="172"/>
      <c r="G2" s="172"/>
      <c r="H2" s="172"/>
      <c r="I2" s="172"/>
      <c r="J2" s="173"/>
    </row>
    <row r="3" spans="1:43" ht="15.75">
      <c r="A3" s="201" t="s">
        <v>24</v>
      </c>
      <c r="B3" s="172"/>
      <c r="C3" s="172"/>
      <c r="D3" s="172"/>
      <c r="E3" s="172"/>
      <c r="F3" s="172"/>
      <c r="G3" s="172"/>
      <c r="H3" s="172"/>
      <c r="I3" s="172"/>
      <c r="J3" s="17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5.75">
      <c r="A4" s="201" t="s">
        <v>41</v>
      </c>
      <c r="B4" s="172"/>
      <c r="C4" s="172"/>
      <c r="D4" s="172"/>
      <c r="E4" s="172"/>
      <c r="F4" s="172"/>
      <c r="G4" s="172"/>
      <c r="H4" s="172"/>
      <c r="I4" s="172"/>
      <c r="J4" s="17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5.75">
      <c r="A5" s="193" t="s">
        <v>37</v>
      </c>
      <c r="B5" s="194"/>
      <c r="C5" s="194"/>
      <c r="D5" s="194"/>
      <c r="E5" s="194"/>
      <c r="F5" s="194"/>
      <c r="G5" s="194"/>
      <c r="H5" s="194"/>
      <c r="I5" s="194"/>
      <c r="J5" s="195"/>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75">
      <c r="A6" s="193" t="s">
        <v>22</v>
      </c>
      <c r="B6" s="194"/>
      <c r="C6" s="194"/>
      <c r="D6" s="194"/>
      <c r="E6" s="194"/>
      <c r="F6" s="194"/>
      <c r="G6" s="194"/>
      <c r="H6" s="194"/>
      <c r="I6" s="194"/>
      <c r="J6" s="195"/>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5.75">
      <c r="A7" s="190">
        <v>41832</v>
      </c>
      <c r="B7" s="191"/>
      <c r="C7" s="191"/>
      <c r="D7" s="191"/>
      <c r="E7" s="191"/>
      <c r="F7" s="191"/>
      <c r="G7" s="191"/>
      <c r="H7" s="191"/>
      <c r="I7" s="191"/>
      <c r="J7" s="19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5.75">
      <c r="A8" s="193" t="s">
        <v>26</v>
      </c>
      <c r="B8" s="194"/>
      <c r="C8" s="194"/>
      <c r="D8" s="194"/>
      <c r="E8" s="194"/>
      <c r="F8" s="194"/>
      <c r="G8" s="194"/>
      <c r="H8" s="194"/>
      <c r="I8" s="194"/>
      <c r="J8" s="195"/>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ht="16.5" thickBot="1">
      <c r="A9" s="31"/>
      <c r="B9" s="8"/>
      <c r="C9" s="29"/>
      <c r="D9" s="29"/>
      <c r="E9" s="29"/>
      <c r="F9" s="8"/>
      <c r="G9" s="8"/>
      <c r="H9" s="30"/>
      <c r="I9" s="8"/>
      <c r="J9" s="32"/>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42.75" customHeight="1" thickBot="1">
      <c r="A10" s="12" t="s">
        <v>0</v>
      </c>
      <c r="B10" s="11" t="s">
        <v>1</v>
      </c>
      <c r="C10" s="11" t="s">
        <v>13</v>
      </c>
      <c r="D10" s="11" t="s">
        <v>14</v>
      </c>
      <c r="E10" s="11" t="s">
        <v>12</v>
      </c>
      <c r="F10" s="196" t="s">
        <v>2</v>
      </c>
      <c r="G10" s="210"/>
      <c r="H10" s="11" t="s">
        <v>3</v>
      </c>
      <c r="I10" s="11" t="s">
        <v>4</v>
      </c>
      <c r="J10" s="13" t="s">
        <v>23</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t="s">
        <v>16</v>
      </c>
      <c r="AL10" s="40"/>
      <c r="AM10" s="40"/>
      <c r="AN10" s="40"/>
      <c r="AO10" s="39"/>
      <c r="AP10" s="39"/>
      <c r="AQ10" s="39"/>
    </row>
    <row r="11" spans="1:50" ht="19.5" customHeight="1">
      <c r="A11" s="66" t="s">
        <v>105</v>
      </c>
      <c r="B11" s="63" t="s">
        <v>114</v>
      </c>
      <c r="C11" s="70">
        <v>75</v>
      </c>
      <c r="D11" s="57" t="str">
        <f>IF(H11=" "," ",N11)</f>
        <v> </v>
      </c>
      <c r="E11" s="34">
        <v>258</v>
      </c>
      <c r="F11" s="205" t="s">
        <v>44</v>
      </c>
      <c r="G11" s="206"/>
      <c r="H11" s="57" t="s">
        <v>150</v>
      </c>
      <c r="I11" s="80" t="str">
        <f>IF(C11=0," ",IF(H11=0," ",IF(H11="GR",AP11,AL11)))</f>
        <v> </v>
      </c>
      <c r="J11" s="35">
        <f>IF(C11=0," ",IF(H11=0," ",O11))</f>
        <v>3.44</v>
      </c>
      <c r="K11" s="14"/>
      <c r="L11" s="14" t="s">
        <v>5</v>
      </c>
      <c r="M11" s="41">
        <f aca="true" t="shared" si="0" ref="M11:M21">IF(H11&lt;90,0,IF(H11&lt;=100,4,0))</f>
        <v>0</v>
      </c>
      <c r="N11" s="47">
        <f aca="true" t="shared" si="1" ref="N11:N21">IF(H11=" ",C11,(C11+15))</f>
        <v>75</v>
      </c>
      <c r="O11" s="47">
        <f aca="true" t="shared" si="2" ref="O11:O21">IF(H11="BAŞARILI",(E11/N11),IF(H11&gt;0,(((AK11*15)+E11)/N11),E11))</f>
        <v>3.44</v>
      </c>
      <c r="P11" s="16">
        <v>3.5</v>
      </c>
      <c r="Q11" s="16" t="s">
        <v>6</v>
      </c>
      <c r="R11" s="15">
        <f aca="true" t="shared" si="3" ref="R11:R21">IF(H11&lt;85,0,IF(H11&lt;=89,3.5,0))</f>
        <v>0</v>
      </c>
      <c r="S11" s="16">
        <v>3</v>
      </c>
      <c r="T11" s="16" t="s">
        <v>7</v>
      </c>
      <c r="U11" s="15">
        <f aca="true" t="shared" si="4" ref="U11:U21">IF(H11&lt;80,0,IF(H11&lt;=84,3,0))</f>
        <v>0</v>
      </c>
      <c r="V11" s="16">
        <v>2.5</v>
      </c>
      <c r="W11" s="16" t="s">
        <v>8</v>
      </c>
      <c r="X11" s="15">
        <f aca="true" t="shared" si="5" ref="X11:X21">IF(H11&lt;75,0,IF(H11&lt;=79,2.5,0))</f>
        <v>0</v>
      </c>
      <c r="Y11" s="16">
        <v>2</v>
      </c>
      <c r="Z11" s="16" t="s">
        <v>9</v>
      </c>
      <c r="AA11" s="15">
        <f aca="true" t="shared" si="6" ref="AA11:AA21">IF(H11&lt;65,0,IF(H11&lt;=74,2,0))</f>
        <v>0</v>
      </c>
      <c r="AB11" s="16">
        <v>1.5</v>
      </c>
      <c r="AC11" s="16" t="s">
        <v>10</v>
      </c>
      <c r="AD11" s="15">
        <f aca="true" t="shared" si="7" ref="AD11:AD21">IF(H11&lt;58,0,IF(H11&lt;=64,1.5,0))</f>
        <v>0</v>
      </c>
      <c r="AE11" s="16">
        <v>1</v>
      </c>
      <c r="AF11" s="16" t="s">
        <v>11</v>
      </c>
      <c r="AG11" s="15">
        <f aca="true" t="shared" si="8" ref="AG11:AG21">IF(H11&lt;50,0,IF(H11&lt;=57,1,0))</f>
        <v>0</v>
      </c>
      <c r="AH11" s="16">
        <v>0</v>
      </c>
      <c r="AI11" s="16" t="s">
        <v>15</v>
      </c>
      <c r="AJ11" s="15">
        <f aca="true" t="shared" si="9" ref="AJ11:AJ21">IF(H11&lt;0,0,IF(H11&lt;=49,0,0))</f>
        <v>0</v>
      </c>
      <c r="AK11" s="15">
        <f aca="true" t="shared" si="10" ref="AK11:AK21">SUM(R11,U11,X11,AA11,AD11,AG11,AJ11,M11)</f>
        <v>0</v>
      </c>
      <c r="AL11" s="17" t="str">
        <f aca="true" t="shared" si="11" ref="AL11:AL21">IF(H11=" "," ",IF(AK11&lt;2,"GİREMEZ(AKTS)",IF(O11&gt;=AM11,"YETERLİ","GİREMEZ(ORTALAMA)")))</f>
        <v> </v>
      </c>
      <c r="AM11" s="15">
        <f aca="true" t="shared" si="12" ref="AM11:AM21">IF(LEFT(A11,1)="0",2,2.5)</f>
        <v>2.5</v>
      </c>
      <c r="AN11" s="15"/>
      <c r="AO11" s="42"/>
      <c r="AP11" s="42" t="s">
        <v>149</v>
      </c>
      <c r="AQ11" s="42"/>
      <c r="AR11" s="7"/>
      <c r="AS11" s="7"/>
      <c r="AT11" s="7"/>
      <c r="AU11" s="7"/>
      <c r="AV11" s="7"/>
      <c r="AW11" s="7"/>
      <c r="AX11" s="7"/>
    </row>
    <row r="12" spans="1:50" ht="19.5" customHeight="1">
      <c r="A12" s="61" t="s">
        <v>54</v>
      </c>
      <c r="B12" s="60" t="s">
        <v>53</v>
      </c>
      <c r="C12" s="158">
        <v>75</v>
      </c>
      <c r="D12" s="34" t="str">
        <f>IF(H12=" "," ",IF(H12="BAŞARILI",C12,N12))</f>
        <v> </v>
      </c>
      <c r="E12" s="34">
        <v>224.5</v>
      </c>
      <c r="F12" s="205" t="s">
        <v>116</v>
      </c>
      <c r="G12" s="206" t="s">
        <v>36</v>
      </c>
      <c r="H12" s="34" t="s">
        <v>150</v>
      </c>
      <c r="I12" s="80" t="str">
        <f aca="true" t="shared" si="13" ref="I12:I33">IF(C12=0," ",IF(H12=0," ",IF(H12="GR",AP12,AL12)))</f>
        <v> </v>
      </c>
      <c r="J12" s="35">
        <f aca="true" t="shared" si="14" ref="J12:J33">IF(C12=0," ",IF(H12=0," ",O12))</f>
        <v>2.993333333333333</v>
      </c>
      <c r="K12" s="14"/>
      <c r="L12" s="14" t="s">
        <v>5</v>
      </c>
      <c r="M12" s="41">
        <f t="shared" si="0"/>
        <v>0</v>
      </c>
      <c r="N12" s="47">
        <f t="shared" si="1"/>
        <v>75</v>
      </c>
      <c r="O12" s="47">
        <f t="shared" si="2"/>
        <v>2.993333333333333</v>
      </c>
      <c r="P12" s="16">
        <v>3.5</v>
      </c>
      <c r="Q12" s="16" t="s">
        <v>6</v>
      </c>
      <c r="R12" s="15">
        <f t="shared" si="3"/>
        <v>0</v>
      </c>
      <c r="S12" s="16">
        <v>3</v>
      </c>
      <c r="T12" s="16" t="s">
        <v>7</v>
      </c>
      <c r="U12" s="15">
        <f t="shared" si="4"/>
        <v>0</v>
      </c>
      <c r="V12" s="16">
        <v>2.5</v>
      </c>
      <c r="W12" s="16" t="s">
        <v>8</v>
      </c>
      <c r="X12" s="15">
        <f t="shared" si="5"/>
        <v>0</v>
      </c>
      <c r="Y12" s="16">
        <v>2</v>
      </c>
      <c r="Z12" s="16" t="s">
        <v>9</v>
      </c>
      <c r="AA12" s="15">
        <f t="shared" si="6"/>
        <v>0</v>
      </c>
      <c r="AB12" s="16">
        <v>1.5</v>
      </c>
      <c r="AC12" s="16" t="s">
        <v>10</v>
      </c>
      <c r="AD12" s="15">
        <f t="shared" si="7"/>
        <v>0</v>
      </c>
      <c r="AE12" s="16">
        <v>1</v>
      </c>
      <c r="AF12" s="16" t="s">
        <v>11</v>
      </c>
      <c r="AG12" s="15">
        <f t="shared" si="8"/>
        <v>0</v>
      </c>
      <c r="AH12" s="16">
        <v>0</v>
      </c>
      <c r="AI12" s="16" t="s">
        <v>15</v>
      </c>
      <c r="AJ12" s="15">
        <f t="shared" si="9"/>
        <v>0</v>
      </c>
      <c r="AK12" s="15">
        <f t="shared" si="10"/>
        <v>0</v>
      </c>
      <c r="AL12" s="17" t="str">
        <f t="shared" si="11"/>
        <v> </v>
      </c>
      <c r="AM12" s="15">
        <f t="shared" si="12"/>
        <v>2.5</v>
      </c>
      <c r="AN12" s="40"/>
      <c r="AO12" s="39"/>
      <c r="AP12" s="42" t="s">
        <v>149</v>
      </c>
      <c r="AQ12" s="39"/>
      <c r="AR12" s="9"/>
      <c r="AS12" s="9"/>
      <c r="AT12" s="9"/>
      <c r="AU12" s="9"/>
      <c r="AV12" s="9"/>
      <c r="AW12" s="9"/>
      <c r="AX12" s="9"/>
    </row>
    <row r="13" spans="1:50" ht="19.5" customHeight="1">
      <c r="A13" s="102" t="s">
        <v>111</v>
      </c>
      <c r="B13" s="63" t="s">
        <v>115</v>
      </c>
      <c r="C13" s="67">
        <v>82</v>
      </c>
      <c r="D13" s="34" t="str">
        <f>IF(H13=" "," ",IF(H13="BAŞARILI",C13,N13))</f>
        <v> </v>
      </c>
      <c r="E13" s="34">
        <v>206.5</v>
      </c>
      <c r="F13" s="205" t="s">
        <v>47</v>
      </c>
      <c r="G13" s="206" t="s">
        <v>36</v>
      </c>
      <c r="H13" s="34" t="s">
        <v>150</v>
      </c>
      <c r="I13" s="80" t="str">
        <f t="shared" si="13"/>
        <v> </v>
      </c>
      <c r="J13" s="35">
        <f t="shared" si="14"/>
        <v>2.518292682926829</v>
      </c>
      <c r="K13" s="14"/>
      <c r="L13" s="14" t="s">
        <v>5</v>
      </c>
      <c r="M13" s="41">
        <f t="shared" si="0"/>
        <v>0</v>
      </c>
      <c r="N13" s="47">
        <f t="shared" si="1"/>
        <v>82</v>
      </c>
      <c r="O13" s="47">
        <f t="shared" si="2"/>
        <v>2.518292682926829</v>
      </c>
      <c r="P13" s="16">
        <v>3.5</v>
      </c>
      <c r="Q13" s="16" t="s">
        <v>6</v>
      </c>
      <c r="R13" s="15">
        <f t="shared" si="3"/>
        <v>0</v>
      </c>
      <c r="S13" s="16">
        <v>3</v>
      </c>
      <c r="T13" s="16" t="s">
        <v>7</v>
      </c>
      <c r="U13" s="15">
        <f t="shared" si="4"/>
        <v>0</v>
      </c>
      <c r="V13" s="16">
        <v>2.5</v>
      </c>
      <c r="W13" s="16" t="s">
        <v>8</v>
      </c>
      <c r="X13" s="15">
        <f t="shared" si="5"/>
        <v>0</v>
      </c>
      <c r="Y13" s="16">
        <v>2</v>
      </c>
      <c r="Z13" s="16" t="s">
        <v>9</v>
      </c>
      <c r="AA13" s="15">
        <f t="shared" si="6"/>
        <v>0</v>
      </c>
      <c r="AB13" s="16">
        <v>1.5</v>
      </c>
      <c r="AC13" s="16" t="s">
        <v>10</v>
      </c>
      <c r="AD13" s="15">
        <f t="shared" si="7"/>
        <v>0</v>
      </c>
      <c r="AE13" s="16">
        <v>1</v>
      </c>
      <c r="AF13" s="16" t="s">
        <v>11</v>
      </c>
      <c r="AG13" s="15">
        <f t="shared" si="8"/>
        <v>0</v>
      </c>
      <c r="AH13" s="16">
        <v>0</v>
      </c>
      <c r="AI13" s="16" t="s">
        <v>15</v>
      </c>
      <c r="AJ13" s="15">
        <f t="shared" si="9"/>
        <v>0</v>
      </c>
      <c r="AK13" s="15">
        <f t="shared" si="10"/>
        <v>0</v>
      </c>
      <c r="AL13" s="17" t="str">
        <f t="shared" si="11"/>
        <v> </v>
      </c>
      <c r="AM13" s="15">
        <f t="shared" si="12"/>
        <v>2.5</v>
      </c>
      <c r="AN13" s="40"/>
      <c r="AO13" s="39"/>
      <c r="AP13" s="42" t="s">
        <v>149</v>
      </c>
      <c r="AQ13" s="39"/>
      <c r="AR13" s="9"/>
      <c r="AS13" s="9"/>
      <c r="AT13" s="9"/>
      <c r="AU13" s="9"/>
      <c r="AV13" s="9"/>
      <c r="AW13" s="9"/>
      <c r="AX13" s="9"/>
    </row>
    <row r="14" spans="1:50" ht="19.5" customHeight="1">
      <c r="A14" s="66" t="s">
        <v>141</v>
      </c>
      <c r="B14" s="63" t="s">
        <v>142</v>
      </c>
      <c r="C14" s="67">
        <v>82</v>
      </c>
      <c r="D14" s="34">
        <f aca="true" t="shared" si="15" ref="D14:D26">IF(H14=" "," ",IF(H14="BAŞARILI",C14,N14))</f>
        <v>97</v>
      </c>
      <c r="E14" s="34">
        <v>220</v>
      </c>
      <c r="F14" s="205" t="s">
        <v>47</v>
      </c>
      <c r="G14" s="206"/>
      <c r="H14" s="34">
        <v>100</v>
      </c>
      <c r="I14" s="80" t="s">
        <v>150</v>
      </c>
      <c r="J14" s="35">
        <f t="shared" si="14"/>
        <v>2.88659793814433</v>
      </c>
      <c r="K14" s="14"/>
      <c r="L14" s="14" t="s">
        <v>5</v>
      </c>
      <c r="M14" s="41">
        <f t="shared" si="0"/>
        <v>4</v>
      </c>
      <c r="N14" s="47">
        <f t="shared" si="1"/>
        <v>97</v>
      </c>
      <c r="O14" s="47">
        <f t="shared" si="2"/>
        <v>2.88659793814433</v>
      </c>
      <c r="P14" s="16">
        <v>3.5</v>
      </c>
      <c r="Q14" s="16" t="s">
        <v>6</v>
      </c>
      <c r="R14" s="15">
        <f t="shared" si="3"/>
        <v>0</v>
      </c>
      <c r="S14" s="16">
        <v>3</v>
      </c>
      <c r="T14" s="16" t="s">
        <v>7</v>
      </c>
      <c r="U14" s="15">
        <f t="shared" si="4"/>
        <v>0</v>
      </c>
      <c r="V14" s="16">
        <v>2.5</v>
      </c>
      <c r="W14" s="16" t="s">
        <v>8</v>
      </c>
      <c r="X14" s="15">
        <f t="shared" si="5"/>
        <v>0</v>
      </c>
      <c r="Y14" s="16">
        <v>2</v>
      </c>
      <c r="Z14" s="16" t="s">
        <v>9</v>
      </c>
      <c r="AA14" s="15">
        <f t="shared" si="6"/>
        <v>0</v>
      </c>
      <c r="AB14" s="16">
        <v>1.5</v>
      </c>
      <c r="AC14" s="16" t="s">
        <v>10</v>
      </c>
      <c r="AD14" s="15">
        <f t="shared" si="7"/>
        <v>0</v>
      </c>
      <c r="AE14" s="16">
        <v>1</v>
      </c>
      <c r="AF14" s="16" t="s">
        <v>11</v>
      </c>
      <c r="AG14" s="15">
        <f t="shared" si="8"/>
        <v>0</v>
      </c>
      <c r="AH14" s="16">
        <v>0</v>
      </c>
      <c r="AI14" s="16" t="s">
        <v>15</v>
      </c>
      <c r="AJ14" s="15">
        <f t="shared" si="9"/>
        <v>0</v>
      </c>
      <c r="AK14" s="15">
        <f t="shared" si="10"/>
        <v>4</v>
      </c>
      <c r="AL14" s="17" t="str">
        <f t="shared" si="11"/>
        <v>YETERLİ</v>
      </c>
      <c r="AM14" s="15">
        <f t="shared" si="12"/>
        <v>2.5</v>
      </c>
      <c r="AN14" s="40"/>
      <c r="AO14" s="39"/>
      <c r="AP14" s="42" t="s">
        <v>149</v>
      </c>
      <c r="AQ14" s="39"/>
      <c r="AR14" s="9"/>
      <c r="AS14" s="9"/>
      <c r="AT14" s="9"/>
      <c r="AU14" s="9"/>
      <c r="AV14" s="9"/>
      <c r="AW14" s="9"/>
      <c r="AX14" s="9"/>
    </row>
    <row r="15" spans="1:50" ht="19.5" customHeight="1">
      <c r="A15" s="167" t="s">
        <v>143</v>
      </c>
      <c r="B15" s="168" t="s">
        <v>144</v>
      </c>
      <c r="C15" s="169">
        <v>82</v>
      </c>
      <c r="D15" s="108">
        <f t="shared" si="15"/>
        <v>97</v>
      </c>
      <c r="E15" s="108">
        <v>244.5</v>
      </c>
      <c r="F15" s="228" t="s">
        <v>44</v>
      </c>
      <c r="G15" s="229"/>
      <c r="H15" s="108">
        <v>75</v>
      </c>
      <c r="I15" s="113" t="s">
        <v>157</v>
      </c>
      <c r="J15" s="109">
        <f t="shared" si="14"/>
        <v>2.9072164948453607</v>
      </c>
      <c r="K15" s="14"/>
      <c r="L15" s="14" t="s">
        <v>5</v>
      </c>
      <c r="M15" s="41">
        <f t="shared" si="0"/>
        <v>0</v>
      </c>
      <c r="N15" s="47">
        <f t="shared" si="1"/>
        <v>97</v>
      </c>
      <c r="O15" s="47">
        <f t="shared" si="2"/>
        <v>2.9072164948453607</v>
      </c>
      <c r="P15" s="16">
        <v>3.5</v>
      </c>
      <c r="Q15" s="16" t="s">
        <v>6</v>
      </c>
      <c r="R15" s="15">
        <f t="shared" si="3"/>
        <v>0</v>
      </c>
      <c r="S15" s="16">
        <v>3</v>
      </c>
      <c r="T15" s="16" t="s">
        <v>7</v>
      </c>
      <c r="U15" s="15">
        <f t="shared" si="4"/>
        <v>0</v>
      </c>
      <c r="V15" s="16">
        <v>2.5</v>
      </c>
      <c r="W15" s="16" t="s">
        <v>8</v>
      </c>
      <c r="X15" s="15">
        <f t="shared" si="5"/>
        <v>2.5</v>
      </c>
      <c r="Y15" s="16">
        <v>2</v>
      </c>
      <c r="Z15" s="16" t="s">
        <v>9</v>
      </c>
      <c r="AA15" s="15">
        <f t="shared" si="6"/>
        <v>0</v>
      </c>
      <c r="AB15" s="16">
        <v>1.5</v>
      </c>
      <c r="AC15" s="16" t="s">
        <v>10</v>
      </c>
      <c r="AD15" s="15">
        <f t="shared" si="7"/>
        <v>0</v>
      </c>
      <c r="AE15" s="16">
        <v>1</v>
      </c>
      <c r="AF15" s="16" t="s">
        <v>11</v>
      </c>
      <c r="AG15" s="15">
        <f t="shared" si="8"/>
        <v>0</v>
      </c>
      <c r="AH15" s="16">
        <v>0</v>
      </c>
      <c r="AI15" s="16" t="s">
        <v>15</v>
      </c>
      <c r="AJ15" s="15">
        <f t="shared" si="9"/>
        <v>0</v>
      </c>
      <c r="AK15" s="15">
        <f t="shared" si="10"/>
        <v>2.5</v>
      </c>
      <c r="AL15" s="17" t="str">
        <f t="shared" si="11"/>
        <v>YETERLİ</v>
      </c>
      <c r="AM15" s="15">
        <f t="shared" si="12"/>
        <v>2.5</v>
      </c>
      <c r="AN15" s="40"/>
      <c r="AO15" s="39"/>
      <c r="AP15" s="42" t="s">
        <v>149</v>
      </c>
      <c r="AQ15" s="39"/>
      <c r="AR15" s="9"/>
      <c r="AS15" s="9"/>
      <c r="AT15" s="9"/>
      <c r="AU15" s="9"/>
      <c r="AV15" s="9"/>
      <c r="AW15" s="9"/>
      <c r="AX15" s="9"/>
    </row>
    <row r="16" spans="1:50" ht="19.5" customHeight="1">
      <c r="A16" s="66"/>
      <c r="B16" s="63"/>
      <c r="C16" s="67"/>
      <c r="D16" s="34" t="str">
        <f t="shared" si="15"/>
        <v> </v>
      </c>
      <c r="E16" s="34"/>
      <c r="F16" s="205"/>
      <c r="G16" s="206"/>
      <c r="H16" s="34" t="s">
        <v>150</v>
      </c>
      <c r="I16" s="80" t="str">
        <f t="shared" si="13"/>
        <v> </v>
      </c>
      <c r="J16" s="35" t="str">
        <f t="shared" si="14"/>
        <v> </v>
      </c>
      <c r="K16" s="14"/>
      <c r="L16" s="14" t="s">
        <v>5</v>
      </c>
      <c r="M16" s="41">
        <f t="shared" si="0"/>
        <v>0</v>
      </c>
      <c r="N16" s="47">
        <f t="shared" si="1"/>
        <v>0</v>
      </c>
      <c r="O16" s="47" t="e">
        <f t="shared" si="2"/>
        <v>#DIV/0!</v>
      </c>
      <c r="P16" s="16">
        <v>3.5</v>
      </c>
      <c r="Q16" s="16" t="s">
        <v>6</v>
      </c>
      <c r="R16" s="15">
        <f t="shared" si="3"/>
        <v>0</v>
      </c>
      <c r="S16" s="16">
        <v>3</v>
      </c>
      <c r="T16" s="16" t="s">
        <v>7</v>
      </c>
      <c r="U16" s="15">
        <f t="shared" si="4"/>
        <v>0</v>
      </c>
      <c r="V16" s="16">
        <v>2.5</v>
      </c>
      <c r="W16" s="16" t="s">
        <v>8</v>
      </c>
      <c r="X16" s="15">
        <f t="shared" si="5"/>
        <v>0</v>
      </c>
      <c r="Y16" s="16">
        <v>2</v>
      </c>
      <c r="Z16" s="16" t="s">
        <v>9</v>
      </c>
      <c r="AA16" s="15">
        <f t="shared" si="6"/>
        <v>0</v>
      </c>
      <c r="AB16" s="16">
        <v>1.5</v>
      </c>
      <c r="AC16" s="16" t="s">
        <v>10</v>
      </c>
      <c r="AD16" s="15">
        <f t="shared" si="7"/>
        <v>0</v>
      </c>
      <c r="AE16" s="16">
        <v>1</v>
      </c>
      <c r="AF16" s="16" t="s">
        <v>11</v>
      </c>
      <c r="AG16" s="15">
        <f t="shared" si="8"/>
        <v>0</v>
      </c>
      <c r="AH16" s="16">
        <v>0</v>
      </c>
      <c r="AI16" s="16" t="s">
        <v>15</v>
      </c>
      <c r="AJ16" s="15">
        <f t="shared" si="9"/>
        <v>0</v>
      </c>
      <c r="AK16" s="15">
        <f t="shared" si="10"/>
        <v>0</v>
      </c>
      <c r="AL16" s="17" t="str">
        <f t="shared" si="11"/>
        <v> </v>
      </c>
      <c r="AM16" s="15">
        <f t="shared" si="12"/>
        <v>2.5</v>
      </c>
      <c r="AN16" s="40"/>
      <c r="AO16" s="39"/>
      <c r="AP16" s="42" t="s">
        <v>149</v>
      </c>
      <c r="AQ16" s="39"/>
      <c r="AR16" s="9"/>
      <c r="AS16" s="9"/>
      <c r="AT16" s="9"/>
      <c r="AU16" s="9"/>
      <c r="AV16" s="9"/>
      <c r="AW16" s="9"/>
      <c r="AX16" s="9"/>
    </row>
    <row r="17" spans="1:50" ht="19.5" customHeight="1">
      <c r="A17" s="66"/>
      <c r="B17" s="63"/>
      <c r="C17" s="67"/>
      <c r="D17" s="34" t="str">
        <f t="shared" si="15"/>
        <v> </v>
      </c>
      <c r="E17" s="34"/>
      <c r="F17" s="205"/>
      <c r="G17" s="206"/>
      <c r="H17" s="34" t="s">
        <v>150</v>
      </c>
      <c r="I17" s="80" t="str">
        <f t="shared" si="13"/>
        <v> </v>
      </c>
      <c r="J17" s="35" t="str">
        <f t="shared" si="14"/>
        <v> </v>
      </c>
      <c r="K17" s="14"/>
      <c r="L17" s="14" t="s">
        <v>5</v>
      </c>
      <c r="M17" s="18">
        <f t="shared" si="0"/>
        <v>0</v>
      </c>
      <c r="N17" s="47">
        <f t="shared" si="1"/>
        <v>0</v>
      </c>
      <c r="O17" s="47" t="e">
        <f t="shared" si="2"/>
        <v>#DIV/0!</v>
      </c>
      <c r="P17" s="16">
        <v>3.5</v>
      </c>
      <c r="Q17" s="16" t="s">
        <v>6</v>
      </c>
      <c r="R17" s="18">
        <f t="shared" si="3"/>
        <v>0</v>
      </c>
      <c r="S17" s="16">
        <v>3</v>
      </c>
      <c r="T17" s="16" t="s">
        <v>7</v>
      </c>
      <c r="U17" s="18">
        <f t="shared" si="4"/>
        <v>0</v>
      </c>
      <c r="V17" s="16">
        <v>2.5</v>
      </c>
      <c r="W17" s="16" t="s">
        <v>8</v>
      </c>
      <c r="X17" s="18">
        <f t="shared" si="5"/>
        <v>0</v>
      </c>
      <c r="Y17" s="16">
        <v>2</v>
      </c>
      <c r="Z17" s="16" t="s">
        <v>9</v>
      </c>
      <c r="AA17" s="18">
        <f t="shared" si="6"/>
        <v>0</v>
      </c>
      <c r="AB17" s="16">
        <v>1.5</v>
      </c>
      <c r="AC17" s="16" t="s">
        <v>10</v>
      </c>
      <c r="AD17" s="18">
        <f t="shared" si="7"/>
        <v>0</v>
      </c>
      <c r="AE17" s="16">
        <v>1</v>
      </c>
      <c r="AF17" s="16" t="s">
        <v>11</v>
      </c>
      <c r="AG17" s="18">
        <f t="shared" si="8"/>
        <v>0</v>
      </c>
      <c r="AH17" s="16">
        <v>0</v>
      </c>
      <c r="AI17" s="16" t="s">
        <v>15</v>
      </c>
      <c r="AJ17" s="18">
        <f t="shared" si="9"/>
        <v>0</v>
      </c>
      <c r="AK17" s="15">
        <f t="shared" si="10"/>
        <v>0</v>
      </c>
      <c r="AL17" s="17" t="str">
        <f t="shared" si="11"/>
        <v> </v>
      </c>
      <c r="AM17" s="15">
        <f t="shared" si="12"/>
        <v>2.5</v>
      </c>
      <c r="AN17" s="40"/>
      <c r="AO17" s="39"/>
      <c r="AP17" s="42" t="s">
        <v>149</v>
      </c>
      <c r="AQ17" s="39"/>
      <c r="AR17" s="9"/>
      <c r="AS17" s="9"/>
      <c r="AT17" s="9"/>
      <c r="AU17" s="9"/>
      <c r="AV17" s="9"/>
      <c r="AW17" s="9"/>
      <c r="AX17" s="9"/>
    </row>
    <row r="18" spans="1:50" ht="19.5" customHeight="1">
      <c r="A18" s="66"/>
      <c r="B18" s="63"/>
      <c r="C18" s="67"/>
      <c r="D18" s="34" t="str">
        <f t="shared" si="15"/>
        <v> </v>
      </c>
      <c r="E18" s="34"/>
      <c r="F18" s="205"/>
      <c r="G18" s="206"/>
      <c r="H18" s="34" t="s">
        <v>150</v>
      </c>
      <c r="I18" s="80" t="str">
        <f t="shared" si="13"/>
        <v> </v>
      </c>
      <c r="J18" s="35" t="str">
        <f t="shared" si="14"/>
        <v> </v>
      </c>
      <c r="K18" s="46"/>
      <c r="L18" s="46" t="s">
        <v>5</v>
      </c>
      <c r="M18" s="47">
        <f t="shared" si="0"/>
        <v>0</v>
      </c>
      <c r="N18" s="47">
        <f t="shared" si="1"/>
        <v>0</v>
      </c>
      <c r="O18" s="47" t="e">
        <f t="shared" si="2"/>
        <v>#DIV/0!</v>
      </c>
      <c r="P18" s="16">
        <v>3.5</v>
      </c>
      <c r="Q18" s="46" t="s">
        <v>6</v>
      </c>
      <c r="R18" s="47">
        <f t="shared" si="3"/>
        <v>0</v>
      </c>
      <c r="S18" s="16">
        <v>3</v>
      </c>
      <c r="T18" s="46" t="s">
        <v>7</v>
      </c>
      <c r="U18" s="47">
        <f t="shared" si="4"/>
        <v>0</v>
      </c>
      <c r="V18" s="16">
        <v>2.5</v>
      </c>
      <c r="W18" s="46" t="s">
        <v>8</v>
      </c>
      <c r="X18" s="47">
        <f t="shared" si="5"/>
        <v>0</v>
      </c>
      <c r="Y18" s="16">
        <v>2</v>
      </c>
      <c r="Z18" s="46" t="s">
        <v>9</v>
      </c>
      <c r="AA18" s="47">
        <f t="shared" si="6"/>
        <v>0</v>
      </c>
      <c r="AB18" s="16">
        <v>1.5</v>
      </c>
      <c r="AC18" s="46" t="s">
        <v>10</v>
      </c>
      <c r="AD18" s="47">
        <f t="shared" si="7"/>
        <v>0</v>
      </c>
      <c r="AE18" s="46">
        <v>1</v>
      </c>
      <c r="AF18" s="46" t="s">
        <v>11</v>
      </c>
      <c r="AG18" s="47">
        <f t="shared" si="8"/>
        <v>0</v>
      </c>
      <c r="AH18" s="46">
        <v>0</v>
      </c>
      <c r="AI18" s="16" t="s">
        <v>15</v>
      </c>
      <c r="AJ18" s="47">
        <f t="shared" si="9"/>
        <v>0</v>
      </c>
      <c r="AK18" s="45">
        <f t="shared" si="10"/>
        <v>0</v>
      </c>
      <c r="AL18" s="17" t="str">
        <f t="shared" si="11"/>
        <v> </v>
      </c>
      <c r="AM18" s="15">
        <f t="shared" si="12"/>
        <v>2.5</v>
      </c>
      <c r="AN18" s="40"/>
      <c r="AO18" s="39"/>
      <c r="AP18" s="42" t="s">
        <v>149</v>
      </c>
      <c r="AQ18" s="39"/>
      <c r="AR18" s="9"/>
      <c r="AS18" s="9"/>
      <c r="AT18" s="9"/>
      <c r="AU18" s="9"/>
      <c r="AV18" s="9"/>
      <c r="AW18" s="9"/>
      <c r="AX18" s="9"/>
    </row>
    <row r="19" spans="1:50" ht="19.5" customHeight="1">
      <c r="A19" s="66"/>
      <c r="B19" s="63"/>
      <c r="C19" s="67"/>
      <c r="D19" s="34" t="str">
        <f t="shared" si="15"/>
        <v> </v>
      </c>
      <c r="E19" s="34"/>
      <c r="F19" s="230"/>
      <c r="G19" s="231"/>
      <c r="H19" s="34" t="s">
        <v>150</v>
      </c>
      <c r="I19" s="80" t="str">
        <f t="shared" si="13"/>
        <v> </v>
      </c>
      <c r="J19" s="35" t="str">
        <f t="shared" si="14"/>
        <v> </v>
      </c>
      <c r="K19" s="14"/>
      <c r="L19" s="14" t="s">
        <v>5</v>
      </c>
      <c r="M19" s="41">
        <f t="shared" si="0"/>
        <v>0</v>
      </c>
      <c r="N19" s="47">
        <f t="shared" si="1"/>
        <v>0</v>
      </c>
      <c r="O19" s="47" t="e">
        <f t="shared" si="2"/>
        <v>#DIV/0!</v>
      </c>
      <c r="P19" s="16">
        <v>3.5</v>
      </c>
      <c r="Q19" s="16" t="s">
        <v>6</v>
      </c>
      <c r="R19" s="15">
        <f t="shared" si="3"/>
        <v>0</v>
      </c>
      <c r="S19" s="16">
        <v>3</v>
      </c>
      <c r="T19" s="16" t="s">
        <v>7</v>
      </c>
      <c r="U19" s="15">
        <f t="shared" si="4"/>
        <v>0</v>
      </c>
      <c r="V19" s="16">
        <v>2.5</v>
      </c>
      <c r="W19" s="16" t="s">
        <v>8</v>
      </c>
      <c r="X19" s="15">
        <f t="shared" si="5"/>
        <v>0</v>
      </c>
      <c r="Y19" s="16">
        <v>2</v>
      </c>
      <c r="Z19" s="16" t="s">
        <v>9</v>
      </c>
      <c r="AA19" s="15">
        <f t="shared" si="6"/>
        <v>0</v>
      </c>
      <c r="AB19" s="16">
        <v>1.5</v>
      </c>
      <c r="AC19" s="16" t="s">
        <v>10</v>
      </c>
      <c r="AD19" s="15">
        <f t="shared" si="7"/>
        <v>0</v>
      </c>
      <c r="AE19" s="46">
        <v>1</v>
      </c>
      <c r="AF19" s="16" t="s">
        <v>11</v>
      </c>
      <c r="AG19" s="15">
        <f t="shared" si="8"/>
        <v>0</v>
      </c>
      <c r="AH19" s="16">
        <v>0</v>
      </c>
      <c r="AI19" s="16" t="s">
        <v>15</v>
      </c>
      <c r="AJ19" s="15">
        <f t="shared" si="9"/>
        <v>0</v>
      </c>
      <c r="AK19" s="15">
        <f t="shared" si="10"/>
        <v>0</v>
      </c>
      <c r="AL19" s="17" t="str">
        <f t="shared" si="11"/>
        <v> </v>
      </c>
      <c r="AM19" s="15">
        <f t="shared" si="12"/>
        <v>2.5</v>
      </c>
      <c r="AN19" s="40"/>
      <c r="AO19" s="39"/>
      <c r="AP19" s="42" t="s">
        <v>149</v>
      </c>
      <c r="AQ19" s="39"/>
      <c r="AR19" s="9"/>
      <c r="AS19" s="9"/>
      <c r="AT19" s="9"/>
      <c r="AU19" s="9"/>
      <c r="AV19" s="9"/>
      <c r="AW19" s="9"/>
      <c r="AX19" s="9"/>
    </row>
    <row r="20" spans="1:50" ht="19.5" customHeight="1">
      <c r="A20" s="102"/>
      <c r="B20" s="63"/>
      <c r="C20" s="67"/>
      <c r="D20" s="34" t="str">
        <f t="shared" si="15"/>
        <v> </v>
      </c>
      <c r="E20" s="34"/>
      <c r="F20" s="205"/>
      <c r="G20" s="206"/>
      <c r="H20" s="34" t="s">
        <v>150</v>
      </c>
      <c r="I20" s="80" t="str">
        <f t="shared" si="13"/>
        <v> </v>
      </c>
      <c r="J20" s="35" t="str">
        <f t="shared" si="14"/>
        <v> </v>
      </c>
      <c r="K20" s="14"/>
      <c r="L20" s="14" t="s">
        <v>5</v>
      </c>
      <c r="M20" s="41">
        <f t="shared" si="0"/>
        <v>0</v>
      </c>
      <c r="N20" s="47">
        <f t="shared" si="1"/>
        <v>0</v>
      </c>
      <c r="O20" s="47" t="e">
        <f t="shared" si="2"/>
        <v>#DIV/0!</v>
      </c>
      <c r="P20" s="16">
        <v>3.5</v>
      </c>
      <c r="Q20" s="16" t="s">
        <v>6</v>
      </c>
      <c r="R20" s="15">
        <f t="shared" si="3"/>
        <v>0</v>
      </c>
      <c r="S20" s="16">
        <v>3</v>
      </c>
      <c r="T20" s="16" t="s">
        <v>7</v>
      </c>
      <c r="U20" s="15">
        <f t="shared" si="4"/>
        <v>0</v>
      </c>
      <c r="V20" s="16">
        <v>2.5</v>
      </c>
      <c r="W20" s="16" t="s">
        <v>8</v>
      </c>
      <c r="X20" s="15">
        <f t="shared" si="5"/>
        <v>0</v>
      </c>
      <c r="Y20" s="16">
        <v>2</v>
      </c>
      <c r="Z20" s="16" t="s">
        <v>9</v>
      </c>
      <c r="AA20" s="15">
        <f t="shared" si="6"/>
        <v>0</v>
      </c>
      <c r="AB20" s="16">
        <v>1.5</v>
      </c>
      <c r="AC20" s="16" t="s">
        <v>10</v>
      </c>
      <c r="AD20" s="15">
        <f t="shared" si="7"/>
        <v>0</v>
      </c>
      <c r="AE20" s="46">
        <v>1</v>
      </c>
      <c r="AF20" s="16" t="s">
        <v>11</v>
      </c>
      <c r="AG20" s="15">
        <f t="shared" si="8"/>
        <v>0</v>
      </c>
      <c r="AH20" s="16">
        <v>0</v>
      </c>
      <c r="AI20" s="16" t="s">
        <v>15</v>
      </c>
      <c r="AJ20" s="15">
        <f t="shared" si="9"/>
        <v>0</v>
      </c>
      <c r="AK20" s="15">
        <f t="shared" si="10"/>
        <v>0</v>
      </c>
      <c r="AL20" s="17" t="str">
        <f t="shared" si="11"/>
        <v> </v>
      </c>
      <c r="AM20" s="15">
        <f t="shared" si="12"/>
        <v>2.5</v>
      </c>
      <c r="AN20" s="40"/>
      <c r="AO20" s="39"/>
      <c r="AP20" s="42" t="s">
        <v>149</v>
      </c>
      <c r="AQ20" s="39"/>
      <c r="AR20" s="9"/>
      <c r="AS20" s="9"/>
      <c r="AT20" s="9"/>
      <c r="AU20" s="9"/>
      <c r="AV20" s="9"/>
      <c r="AW20" s="9"/>
      <c r="AX20" s="9"/>
    </row>
    <row r="21" spans="1:50" ht="19.5" customHeight="1">
      <c r="A21" s="102"/>
      <c r="B21" s="63"/>
      <c r="C21" s="67"/>
      <c r="D21" s="34" t="str">
        <f t="shared" si="15"/>
        <v> </v>
      </c>
      <c r="E21" s="34"/>
      <c r="F21" s="205"/>
      <c r="G21" s="206"/>
      <c r="H21" s="34" t="s">
        <v>150</v>
      </c>
      <c r="I21" s="80" t="str">
        <f t="shared" si="13"/>
        <v> </v>
      </c>
      <c r="J21" s="35" t="str">
        <f t="shared" si="14"/>
        <v> </v>
      </c>
      <c r="K21" s="14"/>
      <c r="L21" s="14" t="s">
        <v>5</v>
      </c>
      <c r="M21" s="41">
        <f t="shared" si="0"/>
        <v>0</v>
      </c>
      <c r="N21" s="47">
        <f t="shared" si="1"/>
        <v>0</v>
      </c>
      <c r="O21" s="47" t="e">
        <f t="shared" si="2"/>
        <v>#DIV/0!</v>
      </c>
      <c r="P21" s="16">
        <v>3.5</v>
      </c>
      <c r="Q21" s="16" t="s">
        <v>6</v>
      </c>
      <c r="R21" s="15">
        <f t="shared" si="3"/>
        <v>0</v>
      </c>
      <c r="S21" s="16">
        <v>3</v>
      </c>
      <c r="T21" s="16" t="s">
        <v>7</v>
      </c>
      <c r="U21" s="15">
        <f t="shared" si="4"/>
        <v>0</v>
      </c>
      <c r="V21" s="16">
        <v>2.5</v>
      </c>
      <c r="W21" s="16" t="s">
        <v>8</v>
      </c>
      <c r="X21" s="15">
        <f t="shared" si="5"/>
        <v>0</v>
      </c>
      <c r="Y21" s="16">
        <v>2</v>
      </c>
      <c r="Z21" s="16" t="s">
        <v>9</v>
      </c>
      <c r="AA21" s="15">
        <f t="shared" si="6"/>
        <v>0</v>
      </c>
      <c r="AB21" s="16">
        <v>1.5</v>
      </c>
      <c r="AC21" s="16" t="s">
        <v>10</v>
      </c>
      <c r="AD21" s="15">
        <f t="shared" si="7"/>
        <v>0</v>
      </c>
      <c r="AE21" s="46">
        <v>1</v>
      </c>
      <c r="AF21" s="16" t="s">
        <v>11</v>
      </c>
      <c r="AG21" s="15">
        <f t="shared" si="8"/>
        <v>0</v>
      </c>
      <c r="AH21" s="16">
        <v>0</v>
      </c>
      <c r="AI21" s="16" t="s">
        <v>15</v>
      </c>
      <c r="AJ21" s="15">
        <f t="shared" si="9"/>
        <v>0</v>
      </c>
      <c r="AK21" s="15">
        <f t="shared" si="10"/>
        <v>0</v>
      </c>
      <c r="AL21" s="17" t="str">
        <f t="shared" si="11"/>
        <v> </v>
      </c>
      <c r="AM21" s="15">
        <f t="shared" si="12"/>
        <v>2.5</v>
      </c>
      <c r="AN21" s="40"/>
      <c r="AO21" s="39"/>
      <c r="AP21" s="42" t="s">
        <v>149</v>
      </c>
      <c r="AQ21" s="39"/>
      <c r="AR21" s="9"/>
      <c r="AS21" s="9"/>
      <c r="AT21" s="9"/>
      <c r="AU21" s="9"/>
      <c r="AV21" s="9"/>
      <c r="AW21" s="9"/>
      <c r="AX21" s="9"/>
    </row>
    <row r="22" spans="1:50" ht="19.5" customHeight="1">
      <c r="A22" s="61"/>
      <c r="B22" s="60"/>
      <c r="C22" s="67"/>
      <c r="D22" s="34" t="str">
        <f t="shared" si="15"/>
        <v> </v>
      </c>
      <c r="E22" s="34"/>
      <c r="F22" s="205"/>
      <c r="G22" s="206"/>
      <c r="H22" s="34" t="s">
        <v>150</v>
      </c>
      <c r="I22" s="80" t="str">
        <f t="shared" si="13"/>
        <v> </v>
      </c>
      <c r="J22" s="35" t="str">
        <f t="shared" si="14"/>
        <v> </v>
      </c>
      <c r="K22" s="14"/>
      <c r="L22" s="14" t="s">
        <v>5</v>
      </c>
      <c r="M22" s="41">
        <f>IF(H22&lt;90,0,IF(H22&lt;=100,4,0))</f>
        <v>0</v>
      </c>
      <c r="N22" s="47">
        <f>IF(H22=" ",C22,(C22+15))</f>
        <v>0</v>
      </c>
      <c r="O22" s="47" t="e">
        <f>IF(H22="BAŞARILI",(E22/N22),IF(H22&gt;0,(((AK22*15)+E22)/N22),E22))</f>
        <v>#DIV/0!</v>
      </c>
      <c r="P22" s="16">
        <v>3.5</v>
      </c>
      <c r="Q22" s="16" t="s">
        <v>6</v>
      </c>
      <c r="R22" s="15">
        <f>IF(H22&lt;85,0,IF(H22&lt;=89,3.5,0))</f>
        <v>0</v>
      </c>
      <c r="S22" s="16">
        <v>3</v>
      </c>
      <c r="T22" s="16" t="s">
        <v>7</v>
      </c>
      <c r="U22" s="15">
        <f>IF(H22&lt;80,0,IF(H22&lt;=84,3,0))</f>
        <v>0</v>
      </c>
      <c r="V22" s="16">
        <v>2.5</v>
      </c>
      <c r="W22" s="16" t="s">
        <v>8</v>
      </c>
      <c r="X22" s="15">
        <f>IF(H22&lt;75,0,IF(H22&lt;=79,2.5,0))</f>
        <v>0</v>
      </c>
      <c r="Y22" s="16">
        <v>2</v>
      </c>
      <c r="Z22" s="16" t="s">
        <v>9</v>
      </c>
      <c r="AA22" s="15">
        <f>IF(H22&lt;65,0,IF(H22&lt;=74,2,0))</f>
        <v>0</v>
      </c>
      <c r="AB22" s="16">
        <v>1.5</v>
      </c>
      <c r="AC22" s="16" t="s">
        <v>10</v>
      </c>
      <c r="AD22" s="15">
        <f>IF(H22&lt;58,0,IF(H22&lt;=64,1.5,0))</f>
        <v>0</v>
      </c>
      <c r="AE22" s="46">
        <v>1</v>
      </c>
      <c r="AF22" s="16" t="s">
        <v>11</v>
      </c>
      <c r="AG22" s="15">
        <f>IF(H22&lt;50,0,IF(H22&lt;=57,1,0))</f>
        <v>0</v>
      </c>
      <c r="AH22" s="16">
        <v>1</v>
      </c>
      <c r="AI22" s="16" t="s">
        <v>15</v>
      </c>
      <c r="AJ22" s="15">
        <f>IF(H22&lt;0,0,IF(H22&lt;=49,0,0))</f>
        <v>0</v>
      </c>
      <c r="AK22" s="15">
        <f>SUM(R22,U22,X22,AA22,AD22,AG22,AJ22,M22)</f>
        <v>0</v>
      </c>
      <c r="AL22" s="17" t="str">
        <f>IF(H22=" "," ",IF(AK22&lt;2,"GİREMEZ(AKTS)",IF(O22&gt;=AM22,"YETERLİ","GİREMEZ(ORTALAMA)")))</f>
        <v> </v>
      </c>
      <c r="AM22" s="15">
        <f>IF(LEFT(A22,1)="0",2,2.5)</f>
        <v>2.5</v>
      </c>
      <c r="AN22" s="40"/>
      <c r="AO22" s="39"/>
      <c r="AP22" s="42" t="s">
        <v>149</v>
      </c>
      <c r="AQ22" s="39"/>
      <c r="AR22" s="9"/>
      <c r="AS22" s="9"/>
      <c r="AT22" s="9"/>
      <c r="AU22" s="9"/>
      <c r="AV22" s="9"/>
      <c r="AW22" s="9"/>
      <c r="AX22" s="9"/>
    </row>
    <row r="23" spans="1:50" ht="19.5" customHeight="1">
      <c r="A23" s="62"/>
      <c r="B23" s="60"/>
      <c r="C23" s="67"/>
      <c r="D23" s="34" t="str">
        <f t="shared" si="15"/>
        <v> </v>
      </c>
      <c r="E23" s="34"/>
      <c r="F23" s="205"/>
      <c r="G23" s="206"/>
      <c r="H23" s="34" t="s">
        <v>150</v>
      </c>
      <c r="I23" s="80" t="str">
        <f t="shared" si="13"/>
        <v> </v>
      </c>
      <c r="J23" s="35" t="str">
        <f t="shared" si="14"/>
        <v> </v>
      </c>
      <c r="K23" s="14"/>
      <c r="L23" s="14" t="s">
        <v>5</v>
      </c>
      <c r="M23" s="41">
        <f>IF(H23&lt;90,0,IF(H23&lt;=100,4,0))</f>
        <v>0</v>
      </c>
      <c r="N23" s="47">
        <f>IF(H23=" ",C23,(C23+15))</f>
        <v>0</v>
      </c>
      <c r="O23" s="47" t="e">
        <f>IF(H23="BAŞARILI",(E23/N23),IF(H23&gt;0,(((AK23*15)+E23)/N23),E23))</f>
        <v>#DIV/0!</v>
      </c>
      <c r="P23" s="16">
        <v>3.5</v>
      </c>
      <c r="Q23" s="16" t="s">
        <v>6</v>
      </c>
      <c r="R23" s="15">
        <f>IF(H23&lt;85,0,IF(H23&lt;=89,3.5,0))</f>
        <v>0</v>
      </c>
      <c r="S23" s="16">
        <v>3</v>
      </c>
      <c r="T23" s="16" t="s">
        <v>7</v>
      </c>
      <c r="U23" s="15">
        <f>IF(H23&lt;80,0,IF(H23&lt;=84,3,0))</f>
        <v>0</v>
      </c>
      <c r="V23" s="16">
        <v>2.5</v>
      </c>
      <c r="W23" s="16" t="s">
        <v>8</v>
      </c>
      <c r="X23" s="15">
        <f>IF(H23&lt;75,0,IF(H23&lt;=79,2.5,0))</f>
        <v>0</v>
      </c>
      <c r="Y23" s="16">
        <v>2</v>
      </c>
      <c r="Z23" s="16" t="s">
        <v>9</v>
      </c>
      <c r="AA23" s="15">
        <f>IF(H23&lt;65,0,IF(H23&lt;=74,2,0))</f>
        <v>0</v>
      </c>
      <c r="AB23" s="16">
        <v>1.5</v>
      </c>
      <c r="AC23" s="16" t="s">
        <v>10</v>
      </c>
      <c r="AD23" s="15">
        <f>IF(H23&lt;58,0,IF(H23&lt;=64,1.5,0))</f>
        <v>0</v>
      </c>
      <c r="AE23" s="46">
        <v>1</v>
      </c>
      <c r="AF23" s="16" t="s">
        <v>11</v>
      </c>
      <c r="AG23" s="15">
        <f>IF(H23&lt;50,0,IF(H23&lt;=57,1,0))</f>
        <v>0</v>
      </c>
      <c r="AH23" s="16">
        <v>2</v>
      </c>
      <c r="AI23" s="16" t="s">
        <v>15</v>
      </c>
      <c r="AJ23" s="15">
        <f>IF(H23&lt;0,0,IF(H23&lt;=49,0,0))</f>
        <v>0</v>
      </c>
      <c r="AK23" s="15">
        <f>SUM(R23,U23,X23,AA23,AD23,AG23,AJ23,M23)</f>
        <v>0</v>
      </c>
      <c r="AL23" s="17" t="str">
        <f>IF(H23=" "," ",IF(AK23&lt;2,"GİREMEZ(AKTS)",IF(O23&gt;=AM23,"YETERLİ","GİREMEZ(ORTALAMA)")))</f>
        <v> </v>
      </c>
      <c r="AM23" s="15">
        <f>IF(LEFT(A23,1)="0",2,2.5)</f>
        <v>2.5</v>
      </c>
      <c r="AN23" s="40"/>
      <c r="AO23" s="39"/>
      <c r="AP23" s="42" t="s">
        <v>149</v>
      </c>
      <c r="AQ23" s="39"/>
      <c r="AR23" s="9"/>
      <c r="AS23" s="9"/>
      <c r="AT23" s="9"/>
      <c r="AU23" s="9"/>
      <c r="AV23" s="9"/>
      <c r="AW23" s="9"/>
      <c r="AX23" s="9"/>
    </row>
    <row r="24" spans="1:50" ht="19.5" customHeight="1">
      <c r="A24" s="33"/>
      <c r="B24" s="104"/>
      <c r="C24" s="67"/>
      <c r="D24" s="34" t="str">
        <f t="shared" si="15"/>
        <v> </v>
      </c>
      <c r="E24" s="34"/>
      <c r="F24" s="205"/>
      <c r="G24" s="206"/>
      <c r="H24" s="34" t="s">
        <v>150</v>
      </c>
      <c r="I24" s="80" t="str">
        <f t="shared" si="13"/>
        <v> </v>
      </c>
      <c r="J24" s="35" t="str">
        <f t="shared" si="14"/>
        <v> </v>
      </c>
      <c r="K24" s="14"/>
      <c r="L24" s="14" t="s">
        <v>5</v>
      </c>
      <c r="M24" s="41">
        <f aca="true" t="shared" si="16" ref="M24:M33">IF(H24&lt;90,0,IF(H24&lt;=100,4,0))</f>
        <v>0</v>
      </c>
      <c r="N24" s="47">
        <f aca="true" t="shared" si="17" ref="N24:N33">IF(H24=" ",C24,(C24+15))</f>
        <v>0</v>
      </c>
      <c r="O24" s="47" t="e">
        <f aca="true" t="shared" si="18" ref="O24:O33">IF(H24="BAŞARILI",(E24/N24),IF(H24&gt;0,(((AK24*15)+E24)/N24),E24))</f>
        <v>#DIV/0!</v>
      </c>
      <c r="P24" s="16">
        <v>3.5</v>
      </c>
      <c r="Q24" s="16" t="s">
        <v>6</v>
      </c>
      <c r="R24" s="15">
        <f aca="true" t="shared" si="19" ref="R24:R33">IF(H24&lt;85,0,IF(H24&lt;=89,3.5,0))</f>
        <v>0</v>
      </c>
      <c r="S24" s="16">
        <v>3</v>
      </c>
      <c r="T24" s="16" t="s">
        <v>7</v>
      </c>
      <c r="U24" s="15">
        <f aca="true" t="shared" si="20" ref="U24:U33">IF(H24&lt;80,0,IF(H24&lt;=84,3,0))</f>
        <v>0</v>
      </c>
      <c r="V24" s="16">
        <v>2.5</v>
      </c>
      <c r="W24" s="16" t="s">
        <v>8</v>
      </c>
      <c r="X24" s="15">
        <f aca="true" t="shared" si="21" ref="X24:X33">IF(H24&lt;75,0,IF(H24&lt;=79,2.5,0))</f>
        <v>0</v>
      </c>
      <c r="Y24" s="16">
        <v>2</v>
      </c>
      <c r="Z24" s="16" t="s">
        <v>9</v>
      </c>
      <c r="AA24" s="15">
        <f aca="true" t="shared" si="22" ref="AA24:AA33">IF(H24&lt;65,0,IF(H24&lt;=74,2,0))</f>
        <v>0</v>
      </c>
      <c r="AB24" s="16">
        <v>1.5</v>
      </c>
      <c r="AC24" s="16" t="s">
        <v>10</v>
      </c>
      <c r="AD24" s="15">
        <f aca="true" t="shared" si="23" ref="AD24:AD33">IF(H24&lt;58,0,IF(H24&lt;=64,1.5,0))</f>
        <v>0</v>
      </c>
      <c r="AE24" s="46">
        <v>1</v>
      </c>
      <c r="AF24" s="16" t="s">
        <v>11</v>
      </c>
      <c r="AG24" s="15">
        <f aca="true" t="shared" si="24" ref="AG24:AG33">IF(H24&lt;50,0,IF(H24&lt;=57,1,0))</f>
        <v>0</v>
      </c>
      <c r="AH24" s="16">
        <v>0</v>
      </c>
      <c r="AI24" s="16" t="s">
        <v>15</v>
      </c>
      <c r="AJ24" s="15">
        <f aca="true" t="shared" si="25" ref="AJ24:AJ33">IF(H24&lt;0,0,IF(H24&lt;=49,0,0))</f>
        <v>0</v>
      </c>
      <c r="AK24" s="15">
        <f aca="true" t="shared" si="26" ref="AK24:AK33">SUM(R24,U24,X24,AA24,AD24,AG24,AJ24,M24)</f>
        <v>0</v>
      </c>
      <c r="AL24" s="17" t="str">
        <f aca="true" t="shared" si="27" ref="AL24:AL33">IF(H24=" "," ",IF(AK24&lt;2,"GİREMEZ(AKTS)",IF(O24&gt;=AM24,"YETERLİ","GİREMEZ(ORTALAMA)")))</f>
        <v> </v>
      </c>
      <c r="AM24" s="15">
        <f aca="true" t="shared" si="28" ref="AM24:AM33">IF(LEFT(A24,1)="0",2,2.5)</f>
        <v>2.5</v>
      </c>
      <c r="AN24" s="39"/>
      <c r="AO24" s="39"/>
      <c r="AP24" s="42" t="s">
        <v>149</v>
      </c>
      <c r="AQ24" s="39"/>
      <c r="AR24" s="9"/>
      <c r="AS24" s="9"/>
      <c r="AT24" s="9"/>
      <c r="AU24" s="9"/>
      <c r="AV24" s="9"/>
      <c r="AW24" s="9"/>
      <c r="AX24" s="9"/>
    </row>
    <row r="25" spans="1:50" ht="19.5" customHeight="1">
      <c r="A25" s="33"/>
      <c r="B25" s="104"/>
      <c r="C25" s="67"/>
      <c r="D25" s="34" t="str">
        <f t="shared" si="15"/>
        <v> </v>
      </c>
      <c r="E25" s="34"/>
      <c r="F25" s="205"/>
      <c r="G25" s="206"/>
      <c r="H25" s="34" t="s">
        <v>150</v>
      </c>
      <c r="I25" s="80" t="str">
        <f t="shared" si="13"/>
        <v> </v>
      </c>
      <c r="J25" s="35" t="str">
        <f t="shared" si="14"/>
        <v> </v>
      </c>
      <c r="K25" s="14"/>
      <c r="L25" s="14" t="s">
        <v>5</v>
      </c>
      <c r="M25" s="41">
        <f t="shared" si="16"/>
        <v>0</v>
      </c>
      <c r="N25" s="47">
        <f t="shared" si="17"/>
        <v>0</v>
      </c>
      <c r="O25" s="47" t="e">
        <f t="shared" si="18"/>
        <v>#DIV/0!</v>
      </c>
      <c r="P25" s="16">
        <v>3.5</v>
      </c>
      <c r="Q25" s="16" t="s">
        <v>6</v>
      </c>
      <c r="R25" s="15">
        <f t="shared" si="19"/>
        <v>0</v>
      </c>
      <c r="S25" s="16">
        <v>3</v>
      </c>
      <c r="T25" s="16" t="s">
        <v>7</v>
      </c>
      <c r="U25" s="15">
        <f t="shared" si="20"/>
        <v>0</v>
      </c>
      <c r="V25" s="16">
        <v>2.5</v>
      </c>
      <c r="W25" s="16" t="s">
        <v>8</v>
      </c>
      <c r="X25" s="15">
        <f t="shared" si="21"/>
        <v>0</v>
      </c>
      <c r="Y25" s="16">
        <v>2</v>
      </c>
      <c r="Z25" s="16" t="s">
        <v>9</v>
      </c>
      <c r="AA25" s="15">
        <f t="shared" si="22"/>
        <v>0</v>
      </c>
      <c r="AB25" s="16">
        <v>1.5</v>
      </c>
      <c r="AC25" s="16" t="s">
        <v>10</v>
      </c>
      <c r="AD25" s="15">
        <f t="shared" si="23"/>
        <v>0</v>
      </c>
      <c r="AE25" s="46">
        <v>1</v>
      </c>
      <c r="AF25" s="16" t="s">
        <v>11</v>
      </c>
      <c r="AG25" s="15">
        <f t="shared" si="24"/>
        <v>0</v>
      </c>
      <c r="AH25" s="16">
        <v>0</v>
      </c>
      <c r="AI25" s="16" t="s">
        <v>15</v>
      </c>
      <c r="AJ25" s="15">
        <f t="shared" si="25"/>
        <v>0</v>
      </c>
      <c r="AK25" s="15">
        <f t="shared" si="26"/>
        <v>0</v>
      </c>
      <c r="AL25" s="17" t="str">
        <f t="shared" si="27"/>
        <v> </v>
      </c>
      <c r="AM25" s="15">
        <f t="shared" si="28"/>
        <v>2.5</v>
      </c>
      <c r="AN25" s="39"/>
      <c r="AO25" s="39"/>
      <c r="AP25" s="42" t="s">
        <v>149</v>
      </c>
      <c r="AQ25" s="39"/>
      <c r="AR25" s="9"/>
      <c r="AS25" s="9"/>
      <c r="AT25" s="9"/>
      <c r="AU25" s="9"/>
      <c r="AV25" s="9"/>
      <c r="AW25" s="9"/>
      <c r="AX25" s="9"/>
    </row>
    <row r="26" spans="1:50" ht="19.5" customHeight="1">
      <c r="A26" s="33"/>
      <c r="B26" s="104"/>
      <c r="C26" s="67"/>
      <c r="D26" s="34" t="str">
        <f t="shared" si="15"/>
        <v> </v>
      </c>
      <c r="E26" s="34"/>
      <c r="F26" s="205"/>
      <c r="G26" s="206"/>
      <c r="H26" s="34" t="s">
        <v>150</v>
      </c>
      <c r="I26" s="80" t="str">
        <f t="shared" si="13"/>
        <v> </v>
      </c>
      <c r="J26" s="35" t="str">
        <f t="shared" si="14"/>
        <v> </v>
      </c>
      <c r="K26" s="14"/>
      <c r="L26" s="14" t="s">
        <v>5</v>
      </c>
      <c r="M26" s="41">
        <f t="shared" si="16"/>
        <v>0</v>
      </c>
      <c r="N26" s="47">
        <f t="shared" si="17"/>
        <v>0</v>
      </c>
      <c r="O26" s="47" t="e">
        <f t="shared" si="18"/>
        <v>#DIV/0!</v>
      </c>
      <c r="P26" s="16">
        <v>3.5</v>
      </c>
      <c r="Q26" s="16" t="s">
        <v>6</v>
      </c>
      <c r="R26" s="15">
        <f t="shared" si="19"/>
        <v>0</v>
      </c>
      <c r="S26" s="16">
        <v>3</v>
      </c>
      <c r="T26" s="16" t="s">
        <v>7</v>
      </c>
      <c r="U26" s="15">
        <f t="shared" si="20"/>
        <v>0</v>
      </c>
      <c r="V26" s="16">
        <v>2.5</v>
      </c>
      <c r="W26" s="16" t="s">
        <v>8</v>
      </c>
      <c r="X26" s="15">
        <f t="shared" si="21"/>
        <v>0</v>
      </c>
      <c r="Y26" s="16">
        <v>2</v>
      </c>
      <c r="Z26" s="16" t="s">
        <v>9</v>
      </c>
      <c r="AA26" s="15">
        <f t="shared" si="22"/>
        <v>0</v>
      </c>
      <c r="AB26" s="16">
        <v>1.5</v>
      </c>
      <c r="AC26" s="16" t="s">
        <v>10</v>
      </c>
      <c r="AD26" s="15">
        <f t="shared" si="23"/>
        <v>0</v>
      </c>
      <c r="AE26" s="46">
        <v>1</v>
      </c>
      <c r="AF26" s="16" t="s">
        <v>11</v>
      </c>
      <c r="AG26" s="15">
        <f t="shared" si="24"/>
        <v>0</v>
      </c>
      <c r="AH26" s="16">
        <v>0</v>
      </c>
      <c r="AI26" s="16" t="s">
        <v>15</v>
      </c>
      <c r="AJ26" s="15">
        <f t="shared" si="25"/>
        <v>0</v>
      </c>
      <c r="AK26" s="15">
        <f t="shared" si="26"/>
        <v>0</v>
      </c>
      <c r="AL26" s="17" t="str">
        <f t="shared" si="27"/>
        <v> </v>
      </c>
      <c r="AM26" s="15">
        <f t="shared" si="28"/>
        <v>2.5</v>
      </c>
      <c r="AN26" s="39"/>
      <c r="AO26" s="39"/>
      <c r="AP26" s="42" t="s">
        <v>149</v>
      </c>
      <c r="AQ26" s="39"/>
      <c r="AR26" s="9"/>
      <c r="AS26" s="9"/>
      <c r="AT26" s="9"/>
      <c r="AU26" s="9"/>
      <c r="AV26" s="9"/>
      <c r="AW26" s="9"/>
      <c r="AX26" s="9"/>
    </row>
    <row r="27" spans="1:50" ht="19.5" customHeight="1">
      <c r="A27" s="33"/>
      <c r="B27" s="104"/>
      <c r="C27" s="67"/>
      <c r="D27" s="34" t="str">
        <f aca="true" t="shared" si="29" ref="D27:D33">IF(H27=" "," ",IF(H27="BAŞARILI",C27,N27))</f>
        <v> </v>
      </c>
      <c r="E27" s="34"/>
      <c r="F27" s="205"/>
      <c r="G27" s="206"/>
      <c r="H27" s="34" t="s">
        <v>150</v>
      </c>
      <c r="I27" s="80" t="str">
        <f t="shared" si="13"/>
        <v> </v>
      </c>
      <c r="J27" s="35" t="str">
        <f t="shared" si="14"/>
        <v> </v>
      </c>
      <c r="K27" s="14"/>
      <c r="L27" s="14" t="s">
        <v>5</v>
      </c>
      <c r="M27" s="41">
        <f t="shared" si="16"/>
        <v>0</v>
      </c>
      <c r="N27" s="47">
        <f t="shared" si="17"/>
        <v>0</v>
      </c>
      <c r="O27" s="47" t="e">
        <f t="shared" si="18"/>
        <v>#DIV/0!</v>
      </c>
      <c r="P27" s="16">
        <v>3.5</v>
      </c>
      <c r="Q27" s="16" t="s">
        <v>6</v>
      </c>
      <c r="R27" s="15">
        <f t="shared" si="19"/>
        <v>0</v>
      </c>
      <c r="S27" s="16">
        <v>3</v>
      </c>
      <c r="T27" s="16" t="s">
        <v>7</v>
      </c>
      <c r="U27" s="15">
        <f t="shared" si="20"/>
        <v>0</v>
      </c>
      <c r="V27" s="16">
        <v>2.5</v>
      </c>
      <c r="W27" s="16" t="s">
        <v>8</v>
      </c>
      <c r="X27" s="15">
        <f t="shared" si="21"/>
        <v>0</v>
      </c>
      <c r="Y27" s="16">
        <v>2</v>
      </c>
      <c r="Z27" s="16" t="s">
        <v>9</v>
      </c>
      <c r="AA27" s="15">
        <f t="shared" si="22"/>
        <v>0</v>
      </c>
      <c r="AB27" s="16">
        <v>1.5</v>
      </c>
      <c r="AC27" s="16" t="s">
        <v>10</v>
      </c>
      <c r="AD27" s="15">
        <f t="shared" si="23"/>
        <v>0</v>
      </c>
      <c r="AE27" s="46">
        <v>1</v>
      </c>
      <c r="AF27" s="16" t="s">
        <v>11</v>
      </c>
      <c r="AG27" s="15">
        <f t="shared" si="24"/>
        <v>0</v>
      </c>
      <c r="AH27" s="16">
        <v>0</v>
      </c>
      <c r="AI27" s="16" t="s">
        <v>15</v>
      </c>
      <c r="AJ27" s="15">
        <f t="shared" si="25"/>
        <v>0</v>
      </c>
      <c r="AK27" s="15">
        <f t="shared" si="26"/>
        <v>0</v>
      </c>
      <c r="AL27" s="17" t="str">
        <f t="shared" si="27"/>
        <v> </v>
      </c>
      <c r="AM27" s="15">
        <f t="shared" si="28"/>
        <v>2.5</v>
      </c>
      <c r="AN27" s="39"/>
      <c r="AO27" s="39"/>
      <c r="AP27" s="42" t="s">
        <v>149</v>
      </c>
      <c r="AQ27" s="39"/>
      <c r="AR27" s="9"/>
      <c r="AS27" s="9"/>
      <c r="AT27" s="9"/>
      <c r="AU27" s="9"/>
      <c r="AV27" s="9"/>
      <c r="AW27" s="9"/>
      <c r="AX27" s="9"/>
    </row>
    <row r="28" spans="1:50" ht="19.5" customHeight="1">
      <c r="A28" s="33"/>
      <c r="B28" s="104"/>
      <c r="C28" s="67"/>
      <c r="D28" s="34" t="str">
        <f t="shared" si="29"/>
        <v> </v>
      </c>
      <c r="E28" s="34"/>
      <c r="F28" s="205"/>
      <c r="G28" s="206"/>
      <c r="H28" s="34" t="s">
        <v>150</v>
      </c>
      <c r="I28" s="80" t="str">
        <f t="shared" si="13"/>
        <v> </v>
      </c>
      <c r="J28" s="35" t="str">
        <f t="shared" si="14"/>
        <v> </v>
      </c>
      <c r="K28" s="14"/>
      <c r="L28" s="14" t="s">
        <v>5</v>
      </c>
      <c r="M28" s="41">
        <f t="shared" si="16"/>
        <v>0</v>
      </c>
      <c r="N28" s="47">
        <f t="shared" si="17"/>
        <v>0</v>
      </c>
      <c r="O28" s="47" t="e">
        <f t="shared" si="18"/>
        <v>#DIV/0!</v>
      </c>
      <c r="P28" s="16">
        <v>3.5</v>
      </c>
      <c r="Q28" s="16" t="s">
        <v>6</v>
      </c>
      <c r="R28" s="15">
        <f t="shared" si="19"/>
        <v>0</v>
      </c>
      <c r="S28" s="16">
        <v>3</v>
      </c>
      <c r="T28" s="16" t="s">
        <v>7</v>
      </c>
      <c r="U28" s="15">
        <f t="shared" si="20"/>
        <v>0</v>
      </c>
      <c r="V28" s="16">
        <v>2.5</v>
      </c>
      <c r="W28" s="16" t="s">
        <v>8</v>
      </c>
      <c r="X28" s="15">
        <f t="shared" si="21"/>
        <v>0</v>
      </c>
      <c r="Y28" s="16">
        <v>2</v>
      </c>
      <c r="Z28" s="16" t="s">
        <v>9</v>
      </c>
      <c r="AA28" s="15">
        <f t="shared" si="22"/>
        <v>0</v>
      </c>
      <c r="AB28" s="16">
        <v>1.5</v>
      </c>
      <c r="AC28" s="16" t="s">
        <v>10</v>
      </c>
      <c r="AD28" s="15">
        <f t="shared" si="23"/>
        <v>0</v>
      </c>
      <c r="AE28" s="46">
        <v>1</v>
      </c>
      <c r="AF28" s="16" t="s">
        <v>11</v>
      </c>
      <c r="AG28" s="15">
        <f t="shared" si="24"/>
        <v>0</v>
      </c>
      <c r="AH28" s="16">
        <v>0</v>
      </c>
      <c r="AI28" s="16" t="s">
        <v>15</v>
      </c>
      <c r="AJ28" s="15">
        <f t="shared" si="25"/>
        <v>0</v>
      </c>
      <c r="AK28" s="15">
        <f t="shared" si="26"/>
        <v>0</v>
      </c>
      <c r="AL28" s="17" t="str">
        <f t="shared" si="27"/>
        <v> </v>
      </c>
      <c r="AM28" s="15">
        <f t="shared" si="28"/>
        <v>2.5</v>
      </c>
      <c r="AN28" s="39"/>
      <c r="AO28" s="39"/>
      <c r="AP28" s="42" t="s">
        <v>149</v>
      </c>
      <c r="AQ28" s="39"/>
      <c r="AR28" s="9"/>
      <c r="AS28" s="9"/>
      <c r="AT28" s="9"/>
      <c r="AU28" s="9"/>
      <c r="AV28" s="9"/>
      <c r="AW28" s="9"/>
      <c r="AX28" s="9"/>
    </row>
    <row r="29" spans="1:50" ht="19.5" customHeight="1">
      <c r="A29" s="33"/>
      <c r="B29" s="104"/>
      <c r="C29" s="67"/>
      <c r="D29" s="34" t="str">
        <f t="shared" si="29"/>
        <v> </v>
      </c>
      <c r="E29" s="81"/>
      <c r="F29" s="205"/>
      <c r="G29" s="206"/>
      <c r="H29" s="34" t="s">
        <v>150</v>
      </c>
      <c r="I29" s="80" t="str">
        <f t="shared" si="13"/>
        <v> </v>
      </c>
      <c r="J29" s="35" t="str">
        <f t="shared" si="14"/>
        <v> </v>
      </c>
      <c r="K29" s="14"/>
      <c r="L29" s="14" t="s">
        <v>5</v>
      </c>
      <c r="M29" s="41">
        <f t="shared" si="16"/>
        <v>0</v>
      </c>
      <c r="N29" s="47">
        <f t="shared" si="17"/>
        <v>0</v>
      </c>
      <c r="O29" s="47" t="e">
        <f t="shared" si="18"/>
        <v>#DIV/0!</v>
      </c>
      <c r="P29" s="16">
        <v>3.5</v>
      </c>
      <c r="Q29" s="16" t="s">
        <v>6</v>
      </c>
      <c r="R29" s="15">
        <f t="shared" si="19"/>
        <v>0</v>
      </c>
      <c r="S29" s="16">
        <v>3</v>
      </c>
      <c r="T29" s="16" t="s">
        <v>7</v>
      </c>
      <c r="U29" s="15">
        <f t="shared" si="20"/>
        <v>0</v>
      </c>
      <c r="V29" s="16">
        <v>2.5</v>
      </c>
      <c r="W29" s="16" t="s">
        <v>8</v>
      </c>
      <c r="X29" s="15">
        <f t="shared" si="21"/>
        <v>0</v>
      </c>
      <c r="Y29" s="16">
        <v>2</v>
      </c>
      <c r="Z29" s="16" t="s">
        <v>9</v>
      </c>
      <c r="AA29" s="15">
        <f t="shared" si="22"/>
        <v>0</v>
      </c>
      <c r="AB29" s="16">
        <v>1.5</v>
      </c>
      <c r="AC29" s="16" t="s">
        <v>10</v>
      </c>
      <c r="AD29" s="15">
        <f t="shared" si="23"/>
        <v>0</v>
      </c>
      <c r="AE29" s="46">
        <v>1</v>
      </c>
      <c r="AF29" s="16" t="s">
        <v>11</v>
      </c>
      <c r="AG29" s="15">
        <f t="shared" si="24"/>
        <v>0</v>
      </c>
      <c r="AH29" s="16">
        <v>0</v>
      </c>
      <c r="AI29" s="16" t="s">
        <v>15</v>
      </c>
      <c r="AJ29" s="15">
        <f t="shared" si="25"/>
        <v>0</v>
      </c>
      <c r="AK29" s="15">
        <f t="shared" si="26"/>
        <v>0</v>
      </c>
      <c r="AL29" s="17" t="str">
        <f t="shared" si="27"/>
        <v> </v>
      </c>
      <c r="AM29" s="15">
        <f t="shared" si="28"/>
        <v>2.5</v>
      </c>
      <c r="AN29" s="39"/>
      <c r="AO29" s="39"/>
      <c r="AP29" s="42" t="s">
        <v>149</v>
      </c>
      <c r="AQ29" s="39"/>
      <c r="AR29" s="9"/>
      <c r="AS29" s="9"/>
      <c r="AT29" s="9"/>
      <c r="AU29" s="9"/>
      <c r="AV29" s="9"/>
      <c r="AW29" s="9"/>
      <c r="AX29" s="9"/>
    </row>
    <row r="30" spans="1:50" ht="19.5" customHeight="1">
      <c r="A30" s="33"/>
      <c r="B30" s="104"/>
      <c r="C30" s="67"/>
      <c r="D30" s="34" t="str">
        <f t="shared" si="29"/>
        <v> </v>
      </c>
      <c r="E30" s="34"/>
      <c r="F30" s="205"/>
      <c r="G30" s="206"/>
      <c r="H30" s="34" t="s">
        <v>150</v>
      </c>
      <c r="I30" s="80" t="str">
        <f t="shared" si="13"/>
        <v> </v>
      </c>
      <c r="J30" s="35" t="str">
        <f t="shared" si="14"/>
        <v> </v>
      </c>
      <c r="K30" s="14"/>
      <c r="L30" s="14" t="s">
        <v>5</v>
      </c>
      <c r="M30" s="41">
        <f t="shared" si="16"/>
        <v>0</v>
      </c>
      <c r="N30" s="47">
        <f t="shared" si="17"/>
        <v>0</v>
      </c>
      <c r="O30" s="47" t="e">
        <f t="shared" si="18"/>
        <v>#DIV/0!</v>
      </c>
      <c r="P30" s="16">
        <v>3.5</v>
      </c>
      <c r="Q30" s="16" t="s">
        <v>6</v>
      </c>
      <c r="R30" s="15">
        <f t="shared" si="19"/>
        <v>0</v>
      </c>
      <c r="S30" s="16">
        <v>3</v>
      </c>
      <c r="T30" s="16" t="s">
        <v>7</v>
      </c>
      <c r="U30" s="15">
        <f t="shared" si="20"/>
        <v>0</v>
      </c>
      <c r="V30" s="16">
        <v>2.5</v>
      </c>
      <c r="W30" s="16" t="s">
        <v>8</v>
      </c>
      <c r="X30" s="15">
        <f t="shared" si="21"/>
        <v>0</v>
      </c>
      <c r="Y30" s="16">
        <v>2</v>
      </c>
      <c r="Z30" s="16" t="s">
        <v>9</v>
      </c>
      <c r="AA30" s="15">
        <f t="shared" si="22"/>
        <v>0</v>
      </c>
      <c r="AB30" s="16">
        <v>1.5</v>
      </c>
      <c r="AC30" s="16" t="s">
        <v>10</v>
      </c>
      <c r="AD30" s="15">
        <f t="shared" si="23"/>
        <v>0</v>
      </c>
      <c r="AE30" s="46">
        <v>1</v>
      </c>
      <c r="AF30" s="16" t="s">
        <v>11</v>
      </c>
      <c r="AG30" s="15">
        <f t="shared" si="24"/>
        <v>0</v>
      </c>
      <c r="AH30" s="16">
        <v>0</v>
      </c>
      <c r="AI30" s="16" t="s">
        <v>15</v>
      </c>
      <c r="AJ30" s="15">
        <f t="shared" si="25"/>
        <v>0</v>
      </c>
      <c r="AK30" s="15">
        <f t="shared" si="26"/>
        <v>0</v>
      </c>
      <c r="AL30" s="17" t="str">
        <f t="shared" si="27"/>
        <v> </v>
      </c>
      <c r="AM30" s="15">
        <f t="shared" si="28"/>
        <v>2.5</v>
      </c>
      <c r="AN30" s="39"/>
      <c r="AO30" s="39"/>
      <c r="AP30" s="42" t="s">
        <v>149</v>
      </c>
      <c r="AQ30" s="39"/>
      <c r="AR30" s="9"/>
      <c r="AS30" s="9"/>
      <c r="AT30" s="9"/>
      <c r="AU30" s="9"/>
      <c r="AV30" s="9"/>
      <c r="AW30" s="9"/>
      <c r="AX30" s="9"/>
    </row>
    <row r="31" spans="1:50" ht="19.5" customHeight="1">
      <c r="A31" s="33"/>
      <c r="B31" s="104"/>
      <c r="C31" s="67"/>
      <c r="D31" s="34" t="str">
        <f t="shared" si="29"/>
        <v> </v>
      </c>
      <c r="E31" s="34"/>
      <c r="F31" s="219"/>
      <c r="G31" s="220"/>
      <c r="H31" s="34" t="s">
        <v>150</v>
      </c>
      <c r="I31" s="80" t="str">
        <f t="shared" si="13"/>
        <v> </v>
      </c>
      <c r="J31" s="35" t="str">
        <f t="shared" si="14"/>
        <v> </v>
      </c>
      <c r="K31" s="14"/>
      <c r="L31" s="14" t="s">
        <v>5</v>
      </c>
      <c r="M31" s="41">
        <f t="shared" si="16"/>
        <v>0</v>
      </c>
      <c r="N31" s="47">
        <f t="shared" si="17"/>
        <v>0</v>
      </c>
      <c r="O31" s="47" t="e">
        <f t="shared" si="18"/>
        <v>#DIV/0!</v>
      </c>
      <c r="P31" s="16">
        <v>3.5</v>
      </c>
      <c r="Q31" s="16" t="s">
        <v>6</v>
      </c>
      <c r="R31" s="15">
        <f t="shared" si="19"/>
        <v>0</v>
      </c>
      <c r="S31" s="16">
        <v>3</v>
      </c>
      <c r="T31" s="16" t="s">
        <v>7</v>
      </c>
      <c r="U31" s="15">
        <f t="shared" si="20"/>
        <v>0</v>
      </c>
      <c r="V31" s="16">
        <v>2.5</v>
      </c>
      <c r="W31" s="16" t="s">
        <v>8</v>
      </c>
      <c r="X31" s="15">
        <f t="shared" si="21"/>
        <v>0</v>
      </c>
      <c r="Y31" s="16">
        <v>2</v>
      </c>
      <c r="Z31" s="16" t="s">
        <v>9</v>
      </c>
      <c r="AA31" s="15">
        <f t="shared" si="22"/>
        <v>0</v>
      </c>
      <c r="AB31" s="16">
        <v>1.5</v>
      </c>
      <c r="AC31" s="16" t="s">
        <v>10</v>
      </c>
      <c r="AD31" s="15">
        <f t="shared" si="23"/>
        <v>0</v>
      </c>
      <c r="AE31" s="46">
        <v>1</v>
      </c>
      <c r="AF31" s="16" t="s">
        <v>11</v>
      </c>
      <c r="AG31" s="15">
        <f t="shared" si="24"/>
        <v>0</v>
      </c>
      <c r="AH31" s="16">
        <v>0</v>
      </c>
      <c r="AI31" s="16" t="s">
        <v>15</v>
      </c>
      <c r="AJ31" s="15">
        <f t="shared" si="25"/>
        <v>0</v>
      </c>
      <c r="AK31" s="15">
        <f t="shared" si="26"/>
        <v>0</v>
      </c>
      <c r="AL31" s="17" t="str">
        <f t="shared" si="27"/>
        <v> </v>
      </c>
      <c r="AM31" s="15">
        <f t="shared" si="28"/>
        <v>2.5</v>
      </c>
      <c r="AN31" s="39"/>
      <c r="AO31" s="39"/>
      <c r="AP31" s="42" t="s">
        <v>149</v>
      </c>
      <c r="AQ31" s="39"/>
      <c r="AR31" s="9"/>
      <c r="AS31" s="9"/>
      <c r="AT31" s="9"/>
      <c r="AU31" s="9"/>
      <c r="AV31" s="9"/>
      <c r="AW31" s="9"/>
      <c r="AX31" s="9"/>
    </row>
    <row r="32" spans="1:50" ht="19.5" customHeight="1">
      <c r="A32" s="33"/>
      <c r="B32" s="104"/>
      <c r="C32" s="67"/>
      <c r="D32" s="34" t="str">
        <f t="shared" si="29"/>
        <v> </v>
      </c>
      <c r="E32" s="34"/>
      <c r="F32" s="219"/>
      <c r="G32" s="220"/>
      <c r="H32" s="34" t="s">
        <v>150</v>
      </c>
      <c r="I32" s="80" t="str">
        <f t="shared" si="13"/>
        <v> </v>
      </c>
      <c r="J32" s="35" t="str">
        <f t="shared" si="14"/>
        <v> </v>
      </c>
      <c r="K32" s="14"/>
      <c r="L32" s="14" t="s">
        <v>5</v>
      </c>
      <c r="M32" s="41">
        <f t="shared" si="16"/>
        <v>0</v>
      </c>
      <c r="N32" s="47">
        <f t="shared" si="17"/>
        <v>0</v>
      </c>
      <c r="O32" s="47" t="e">
        <f t="shared" si="18"/>
        <v>#DIV/0!</v>
      </c>
      <c r="P32" s="16">
        <v>3.5</v>
      </c>
      <c r="Q32" s="16" t="s">
        <v>6</v>
      </c>
      <c r="R32" s="15">
        <f t="shared" si="19"/>
        <v>0</v>
      </c>
      <c r="S32" s="16">
        <v>3</v>
      </c>
      <c r="T32" s="16" t="s">
        <v>7</v>
      </c>
      <c r="U32" s="15">
        <f t="shared" si="20"/>
        <v>0</v>
      </c>
      <c r="V32" s="16">
        <v>2.5</v>
      </c>
      <c r="W32" s="16" t="s">
        <v>8</v>
      </c>
      <c r="X32" s="15">
        <f t="shared" si="21"/>
        <v>0</v>
      </c>
      <c r="Y32" s="16">
        <v>2</v>
      </c>
      <c r="Z32" s="16" t="s">
        <v>9</v>
      </c>
      <c r="AA32" s="15">
        <f t="shared" si="22"/>
        <v>0</v>
      </c>
      <c r="AB32" s="16">
        <v>1.5</v>
      </c>
      <c r="AC32" s="16" t="s">
        <v>10</v>
      </c>
      <c r="AD32" s="15">
        <f t="shared" si="23"/>
        <v>0</v>
      </c>
      <c r="AE32" s="46">
        <v>1</v>
      </c>
      <c r="AF32" s="16" t="s">
        <v>11</v>
      </c>
      <c r="AG32" s="15">
        <f t="shared" si="24"/>
        <v>0</v>
      </c>
      <c r="AH32" s="16">
        <v>0</v>
      </c>
      <c r="AI32" s="16" t="s">
        <v>15</v>
      </c>
      <c r="AJ32" s="15">
        <f t="shared" si="25"/>
        <v>0</v>
      </c>
      <c r="AK32" s="15">
        <f t="shared" si="26"/>
        <v>0</v>
      </c>
      <c r="AL32" s="17" t="str">
        <f t="shared" si="27"/>
        <v> </v>
      </c>
      <c r="AM32" s="15">
        <f t="shared" si="28"/>
        <v>2.5</v>
      </c>
      <c r="AN32" s="39"/>
      <c r="AO32" s="39"/>
      <c r="AP32" s="42" t="s">
        <v>149</v>
      </c>
      <c r="AQ32" s="39"/>
      <c r="AR32" s="9"/>
      <c r="AS32" s="9"/>
      <c r="AT32" s="9"/>
      <c r="AU32" s="9"/>
      <c r="AV32" s="9"/>
      <c r="AW32" s="9"/>
      <c r="AX32" s="9"/>
    </row>
    <row r="33" spans="1:50" ht="19.5" customHeight="1" thickBot="1">
      <c r="A33" s="48"/>
      <c r="B33" s="49"/>
      <c r="C33" s="68"/>
      <c r="D33" s="34" t="str">
        <f t="shared" si="29"/>
        <v> </v>
      </c>
      <c r="E33" s="69"/>
      <c r="F33" s="219"/>
      <c r="G33" s="220"/>
      <c r="H33" s="69" t="s">
        <v>150</v>
      </c>
      <c r="I33" s="80" t="str">
        <f t="shared" si="13"/>
        <v> </v>
      </c>
      <c r="J33" s="35" t="str">
        <f t="shared" si="14"/>
        <v> </v>
      </c>
      <c r="K33" s="14"/>
      <c r="L33" s="14" t="s">
        <v>5</v>
      </c>
      <c r="M33" s="41">
        <f t="shared" si="16"/>
        <v>0</v>
      </c>
      <c r="N33" s="47">
        <f t="shared" si="17"/>
        <v>0</v>
      </c>
      <c r="O33" s="47" t="e">
        <f t="shared" si="18"/>
        <v>#DIV/0!</v>
      </c>
      <c r="P33" s="16">
        <v>3.5</v>
      </c>
      <c r="Q33" s="16" t="s">
        <v>6</v>
      </c>
      <c r="R33" s="15">
        <f t="shared" si="19"/>
        <v>0</v>
      </c>
      <c r="S33" s="16">
        <v>3</v>
      </c>
      <c r="T33" s="16" t="s">
        <v>7</v>
      </c>
      <c r="U33" s="15">
        <f t="shared" si="20"/>
        <v>0</v>
      </c>
      <c r="V33" s="16">
        <v>2.5</v>
      </c>
      <c r="W33" s="16" t="s">
        <v>8</v>
      </c>
      <c r="X33" s="15">
        <f t="shared" si="21"/>
        <v>0</v>
      </c>
      <c r="Y33" s="16">
        <v>2</v>
      </c>
      <c r="Z33" s="16" t="s">
        <v>9</v>
      </c>
      <c r="AA33" s="15">
        <f t="shared" si="22"/>
        <v>0</v>
      </c>
      <c r="AB33" s="16">
        <v>1.5</v>
      </c>
      <c r="AC33" s="16" t="s">
        <v>10</v>
      </c>
      <c r="AD33" s="15">
        <f t="shared" si="23"/>
        <v>0</v>
      </c>
      <c r="AE33" s="46">
        <v>1</v>
      </c>
      <c r="AF33" s="16" t="s">
        <v>11</v>
      </c>
      <c r="AG33" s="15">
        <f t="shared" si="24"/>
        <v>0</v>
      </c>
      <c r="AH33" s="16">
        <v>0</v>
      </c>
      <c r="AI33" s="16" t="s">
        <v>15</v>
      </c>
      <c r="AJ33" s="15">
        <f t="shared" si="25"/>
        <v>0</v>
      </c>
      <c r="AK33" s="15">
        <f t="shared" si="26"/>
        <v>0</v>
      </c>
      <c r="AL33" s="17" t="str">
        <f t="shared" si="27"/>
        <v> </v>
      </c>
      <c r="AM33" s="15">
        <f t="shared" si="28"/>
        <v>2.5</v>
      </c>
      <c r="AN33" s="39"/>
      <c r="AO33" s="39"/>
      <c r="AP33" s="42" t="s">
        <v>149</v>
      </c>
      <c r="AQ33" s="39"/>
      <c r="AR33" s="9"/>
      <c r="AS33" s="9"/>
      <c r="AT33" s="9"/>
      <c r="AU33" s="9"/>
      <c r="AV33" s="9"/>
      <c r="AW33" s="9"/>
      <c r="AX33" s="9"/>
    </row>
    <row r="34" spans="1:50" ht="16.5" thickBot="1">
      <c r="A34" s="36"/>
      <c r="B34" s="37"/>
      <c r="C34" s="36"/>
      <c r="D34" s="36"/>
      <c r="E34" s="36"/>
      <c r="F34" s="37"/>
      <c r="G34" s="37"/>
      <c r="H34" s="38"/>
      <c r="I34" s="37"/>
      <c r="J34" s="36"/>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9"/>
      <c r="AS34" s="9"/>
      <c r="AT34" s="9"/>
      <c r="AU34" s="9"/>
      <c r="AV34" s="9"/>
      <c r="AW34" s="9"/>
      <c r="AX34" s="9"/>
    </row>
    <row r="35" spans="1:50" ht="21.75" customHeight="1">
      <c r="A35" s="226" t="s">
        <v>19</v>
      </c>
      <c r="B35" s="184"/>
      <c r="C35" s="24"/>
      <c r="D35" s="184" t="s">
        <v>19</v>
      </c>
      <c r="E35" s="184"/>
      <c r="F35" s="184"/>
      <c r="G35" s="103"/>
      <c r="H35" s="184" t="s">
        <v>19</v>
      </c>
      <c r="I35" s="184"/>
      <c r="J35" s="207"/>
      <c r="K35" s="73"/>
      <c r="L35" s="44" t="s">
        <v>19</v>
      </c>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78"/>
      <c r="AN35" s="39"/>
      <c r="AO35" s="39"/>
      <c r="AP35" s="39"/>
      <c r="AQ35" s="39"/>
      <c r="AR35" s="9"/>
      <c r="AS35" s="9"/>
      <c r="AT35" s="9"/>
      <c r="AU35" s="9"/>
      <c r="AV35" s="9"/>
      <c r="AW35" s="9"/>
      <c r="AX35" s="9"/>
    </row>
    <row r="36" spans="1:50" ht="21.75" customHeight="1">
      <c r="A36" s="227" t="s">
        <v>44</v>
      </c>
      <c r="B36" s="188"/>
      <c r="C36" s="58"/>
      <c r="D36" s="188" t="s">
        <v>47</v>
      </c>
      <c r="E36" s="188"/>
      <c r="F36" s="188"/>
      <c r="G36" s="59"/>
      <c r="H36" s="189" t="s">
        <v>43</v>
      </c>
      <c r="I36" s="189"/>
      <c r="J36" s="214"/>
      <c r="K36" s="74"/>
      <c r="L36" s="43"/>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78"/>
      <c r="AN36" s="39"/>
      <c r="AO36" s="39"/>
      <c r="AP36" s="39"/>
      <c r="AQ36" s="39"/>
      <c r="AR36" s="9"/>
      <c r="AS36" s="9"/>
      <c r="AT36" s="9"/>
      <c r="AU36" s="9"/>
      <c r="AV36" s="9"/>
      <c r="AW36" s="9"/>
      <c r="AX36" s="9"/>
    </row>
    <row r="37" spans="1:50" ht="21.75" customHeight="1">
      <c r="A37" s="75"/>
      <c r="B37" s="21"/>
      <c r="C37" s="21"/>
      <c r="D37" s="20"/>
      <c r="E37" s="20"/>
      <c r="F37" s="20"/>
      <c r="G37" s="21"/>
      <c r="H37" s="21"/>
      <c r="I37" s="21"/>
      <c r="J37" s="25"/>
      <c r="K37" s="74"/>
      <c r="L37" s="43"/>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78"/>
      <c r="AN37" s="39"/>
      <c r="AO37" s="39"/>
      <c r="AP37" s="39"/>
      <c r="AQ37" s="39"/>
      <c r="AR37" s="9"/>
      <c r="AS37" s="9"/>
      <c r="AT37" s="9"/>
      <c r="AU37" s="9"/>
      <c r="AV37" s="9"/>
      <c r="AW37" s="9"/>
      <c r="AX37" s="9"/>
    </row>
    <row r="38" spans="1:50" ht="21.75" customHeight="1">
      <c r="A38" s="75"/>
      <c r="B38" s="21"/>
      <c r="C38" s="21"/>
      <c r="D38" s="172" t="s">
        <v>19</v>
      </c>
      <c r="E38" s="172"/>
      <c r="F38" s="172"/>
      <c r="G38" s="21"/>
      <c r="H38" s="21"/>
      <c r="I38" s="218"/>
      <c r="J38" s="218"/>
      <c r="K38" s="223"/>
      <c r="L38" s="43"/>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78"/>
      <c r="AN38" s="39"/>
      <c r="AO38" s="39"/>
      <c r="AP38" s="39"/>
      <c r="AQ38" s="39"/>
      <c r="AR38" s="9"/>
      <c r="AS38" s="9"/>
      <c r="AT38" s="9"/>
      <c r="AU38" s="9"/>
      <c r="AV38" s="9"/>
      <c r="AW38" s="9"/>
      <c r="AX38" s="9"/>
    </row>
    <row r="39" spans="1:50" ht="21.75" customHeight="1">
      <c r="A39" s="75"/>
      <c r="B39" s="21"/>
      <c r="C39" s="21"/>
      <c r="D39" s="20"/>
      <c r="E39" s="20"/>
      <c r="F39" s="20"/>
      <c r="G39" s="21"/>
      <c r="H39" s="21"/>
      <c r="I39" s="21"/>
      <c r="J39" s="25"/>
      <c r="K39" s="74"/>
      <c r="L39" s="43"/>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78"/>
      <c r="AN39" s="39"/>
      <c r="AO39" s="39"/>
      <c r="AP39" s="39"/>
      <c r="AQ39" s="39"/>
      <c r="AR39" s="9"/>
      <c r="AS39" s="9"/>
      <c r="AT39" s="9"/>
      <c r="AU39" s="9"/>
      <c r="AV39" s="9"/>
      <c r="AW39" s="9"/>
      <c r="AX39" s="9"/>
    </row>
    <row r="40" spans="1:43" ht="21.75" customHeight="1">
      <c r="A40" s="76"/>
      <c r="B40" s="23"/>
      <c r="C40" s="21"/>
      <c r="D40" s="188" t="s">
        <v>48</v>
      </c>
      <c r="E40" s="188"/>
      <c r="F40" s="188"/>
      <c r="G40" s="21"/>
      <c r="H40" s="23"/>
      <c r="I40" s="21"/>
      <c r="J40" s="21"/>
      <c r="K40" s="77"/>
      <c r="L40" s="43"/>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78"/>
      <c r="AN40" s="39"/>
      <c r="AO40" s="39"/>
      <c r="AP40" s="39"/>
      <c r="AQ40" s="39"/>
    </row>
    <row r="41" spans="1:43" ht="30.75" customHeight="1">
      <c r="A41" s="224" t="s">
        <v>21</v>
      </c>
      <c r="B41" s="216"/>
      <c r="C41" s="216"/>
      <c r="D41" s="216"/>
      <c r="E41" s="216"/>
      <c r="F41" s="216"/>
      <c r="G41" s="216"/>
      <c r="H41" s="216"/>
      <c r="I41" s="216"/>
      <c r="J41" s="217"/>
      <c r="K41" s="73"/>
      <c r="L41" s="43"/>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78"/>
      <c r="AN41" s="39"/>
      <c r="AO41" s="39"/>
      <c r="AP41" s="39"/>
      <c r="AQ41" s="39"/>
    </row>
    <row r="42" spans="1:43" s="5" customFormat="1" ht="81" customHeight="1" thickBot="1">
      <c r="A42" s="225" t="s">
        <v>20</v>
      </c>
      <c r="B42" s="181"/>
      <c r="C42" s="181"/>
      <c r="D42" s="181"/>
      <c r="E42" s="181"/>
      <c r="F42" s="181"/>
      <c r="G42" s="181"/>
      <c r="H42" s="181"/>
      <c r="I42" s="181"/>
      <c r="J42" s="182"/>
      <c r="K42" s="73"/>
      <c r="L42" s="43"/>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78"/>
      <c r="AN42" s="39"/>
      <c r="AO42" s="39"/>
      <c r="AP42" s="39"/>
      <c r="AQ42" s="39"/>
    </row>
    <row r="43" spans="1:43" s="5" customFormat="1" ht="15.75">
      <c r="A43" s="4"/>
      <c r="C43" s="4"/>
      <c r="D43" s="4"/>
      <c r="E43" s="4"/>
      <c r="H43" s="6"/>
      <c r="J43" s="4"/>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row>
    <row r="44" spans="1:43" s="5" customFormat="1" ht="15.75">
      <c r="A44" s="4"/>
      <c r="C44" s="4"/>
      <c r="D44" s="4"/>
      <c r="E44" s="4"/>
      <c r="H44" s="6"/>
      <c r="J44" s="4"/>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row>
    <row r="45" spans="1:43" s="5" customFormat="1" ht="15.75">
      <c r="A45" s="4"/>
      <c r="C45" s="4"/>
      <c r="D45" s="4"/>
      <c r="E45" s="4"/>
      <c r="H45" s="6"/>
      <c r="J45" s="4"/>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row>
    <row r="46" spans="1:43" s="5" customFormat="1" ht="15.75">
      <c r="A46" s="4"/>
      <c r="C46" s="4"/>
      <c r="D46" s="4"/>
      <c r="E46" s="4"/>
      <c r="H46" s="6"/>
      <c r="J46" s="4"/>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s="5" customFormat="1" ht="15.75">
      <c r="A47" s="4"/>
      <c r="C47" s="4"/>
      <c r="D47" s="4"/>
      <c r="E47" s="4"/>
      <c r="H47" s="6"/>
      <c r="J47" s="4"/>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s="5" customFormat="1" ht="15.75">
      <c r="A48" s="4"/>
      <c r="C48" s="4"/>
      <c r="D48" s="4"/>
      <c r="E48" s="4"/>
      <c r="H48" s="6"/>
      <c r="J48" s="4"/>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row>
    <row r="49" spans="1:43" s="5" customFormat="1" ht="15.75">
      <c r="A49" s="4"/>
      <c r="C49" s="4"/>
      <c r="D49" s="4"/>
      <c r="E49" s="4"/>
      <c r="H49" s="6"/>
      <c r="J49" s="4"/>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row>
    <row r="50" spans="1:43" s="5" customFormat="1" ht="15.75">
      <c r="A50" s="4"/>
      <c r="C50" s="4"/>
      <c r="D50" s="4"/>
      <c r="E50" s="4"/>
      <c r="H50" s="6"/>
      <c r="J50" s="4"/>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43">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A36:B36"/>
    <mergeCell ref="D36:F36"/>
    <mergeCell ref="H36:J36"/>
    <mergeCell ref="F26:G26"/>
    <mergeCell ref="F27:G27"/>
    <mergeCell ref="F28:G28"/>
    <mergeCell ref="F29:G29"/>
    <mergeCell ref="F30:G30"/>
    <mergeCell ref="F31:G31"/>
    <mergeCell ref="D38:F38"/>
    <mergeCell ref="I38:K38"/>
    <mergeCell ref="D40:F40"/>
    <mergeCell ref="A41:J41"/>
    <mergeCell ref="A42:J42"/>
    <mergeCell ref="F32:G32"/>
    <mergeCell ref="F33:G33"/>
    <mergeCell ref="A35:B35"/>
    <mergeCell ref="D35:F35"/>
    <mergeCell ref="H35:J35"/>
  </mergeCells>
  <printOptions horizontalCentered="1" verticalCentered="1"/>
  <pageMargins left="0.28" right="0.23" top="0.17" bottom="0" header="0" footer="0"/>
  <pageSetup fitToHeight="1" fitToWidth="1" horizontalDpi="600" verticalDpi="600" orientation="landscape" paperSize="9" scale="62" r:id="rId2"/>
  <drawing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AX368"/>
  <sheetViews>
    <sheetView showGridLines="0" zoomScale="70" zoomScaleNormal="70" zoomScaleSheetLayoutView="80" zoomScalePageLayoutView="0" workbookViewId="0" topLeftCell="A6">
      <selection activeCell="I19" sqref="I19"/>
    </sheetView>
  </sheetViews>
  <sheetFormatPr defaultColWidth="9.140625" defaultRowHeight="15"/>
  <cols>
    <col min="1" max="1" width="25.57421875" style="1" customWidth="1"/>
    <col min="2" max="2" width="30.00390625" style="2" customWidth="1"/>
    <col min="3" max="5" width="16.28125" style="1" customWidth="1"/>
    <col min="6" max="6" width="14.28125" style="2" customWidth="1"/>
    <col min="7" max="7" width="21.57421875" style="2" customWidth="1"/>
    <col min="8" max="8" width="14.421875" style="3" customWidth="1"/>
    <col min="9" max="9" width="42.71093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98" t="s">
        <v>17</v>
      </c>
      <c r="B1" s="199"/>
      <c r="C1" s="199"/>
      <c r="D1" s="199"/>
      <c r="E1" s="199"/>
      <c r="F1" s="199"/>
      <c r="G1" s="199"/>
      <c r="H1" s="199"/>
      <c r="I1" s="199"/>
      <c r="J1" s="200"/>
    </row>
    <row r="2" spans="1:10" ht="15.75">
      <c r="A2" s="201" t="s">
        <v>18</v>
      </c>
      <c r="B2" s="172"/>
      <c r="C2" s="172"/>
      <c r="D2" s="172"/>
      <c r="E2" s="172"/>
      <c r="F2" s="172"/>
      <c r="G2" s="172"/>
      <c r="H2" s="172"/>
      <c r="I2" s="172"/>
      <c r="J2" s="173"/>
    </row>
    <row r="3" spans="1:43" ht="15.75">
      <c r="A3" s="201" t="s">
        <v>24</v>
      </c>
      <c r="B3" s="172"/>
      <c r="C3" s="172"/>
      <c r="D3" s="172"/>
      <c r="E3" s="172"/>
      <c r="F3" s="172"/>
      <c r="G3" s="172"/>
      <c r="H3" s="172"/>
      <c r="I3" s="172"/>
      <c r="J3" s="173"/>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row>
    <row r="4" spans="1:43" ht="15.75">
      <c r="A4" s="201" t="s">
        <v>41</v>
      </c>
      <c r="B4" s="172"/>
      <c r="C4" s="172"/>
      <c r="D4" s="172"/>
      <c r="E4" s="172"/>
      <c r="F4" s="172"/>
      <c r="G4" s="172"/>
      <c r="H4" s="172"/>
      <c r="I4" s="172"/>
      <c r="J4" s="173"/>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row>
    <row r="5" spans="1:43" ht="15.75">
      <c r="A5" s="193" t="s">
        <v>37</v>
      </c>
      <c r="B5" s="194"/>
      <c r="C5" s="194"/>
      <c r="D5" s="194"/>
      <c r="E5" s="194"/>
      <c r="F5" s="194"/>
      <c r="G5" s="194"/>
      <c r="H5" s="194"/>
      <c r="I5" s="194"/>
      <c r="J5" s="195"/>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row>
    <row r="6" spans="1:43" ht="15.75">
      <c r="A6" s="193" t="s">
        <v>22</v>
      </c>
      <c r="B6" s="194"/>
      <c r="C6" s="194"/>
      <c r="D6" s="194"/>
      <c r="E6" s="194"/>
      <c r="F6" s="194"/>
      <c r="G6" s="194"/>
      <c r="H6" s="194"/>
      <c r="I6" s="194"/>
      <c r="J6" s="195"/>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5.75">
      <c r="A7" s="190">
        <v>41832</v>
      </c>
      <c r="B7" s="191"/>
      <c r="C7" s="191"/>
      <c r="D7" s="191"/>
      <c r="E7" s="191"/>
      <c r="F7" s="191"/>
      <c r="G7" s="191"/>
      <c r="H7" s="191"/>
      <c r="I7" s="191"/>
      <c r="J7" s="192"/>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ht="15.75">
      <c r="A8" s="193" t="s">
        <v>31</v>
      </c>
      <c r="B8" s="194"/>
      <c r="C8" s="194"/>
      <c r="D8" s="194"/>
      <c r="E8" s="194"/>
      <c r="F8" s="194"/>
      <c r="G8" s="194"/>
      <c r="H8" s="194"/>
      <c r="I8" s="194"/>
      <c r="J8" s="195"/>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43" ht="16.5" thickBot="1">
      <c r="A9" s="31"/>
      <c r="B9" s="8"/>
      <c r="C9" s="29"/>
      <c r="D9" s="29"/>
      <c r="E9" s="29"/>
      <c r="F9" s="8"/>
      <c r="G9" s="8"/>
      <c r="H9" s="30"/>
      <c r="I9" s="8"/>
      <c r="J9" s="32"/>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row>
    <row r="10" spans="1:43" ht="26.25" thickBot="1">
      <c r="A10" s="12" t="s">
        <v>0</v>
      </c>
      <c r="B10" s="11" t="s">
        <v>1</v>
      </c>
      <c r="C10" s="11" t="s">
        <v>13</v>
      </c>
      <c r="D10" s="11" t="s">
        <v>14</v>
      </c>
      <c r="E10" s="11" t="s">
        <v>12</v>
      </c>
      <c r="F10" s="196" t="s">
        <v>2</v>
      </c>
      <c r="G10" s="210"/>
      <c r="H10" s="11" t="s">
        <v>3</v>
      </c>
      <c r="I10" s="11" t="s">
        <v>4</v>
      </c>
      <c r="J10" s="13" t="s">
        <v>23</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t="s">
        <v>16</v>
      </c>
      <c r="AL10" s="40"/>
      <c r="AM10" s="40"/>
      <c r="AN10" s="40"/>
      <c r="AO10" s="39"/>
      <c r="AP10" s="39"/>
      <c r="AQ10" s="39"/>
    </row>
    <row r="11" spans="1:50" ht="19.5" customHeight="1">
      <c r="A11" s="120" t="s">
        <v>106</v>
      </c>
      <c r="B11" s="60" t="s">
        <v>117</v>
      </c>
      <c r="C11" s="34">
        <v>75</v>
      </c>
      <c r="D11" s="57" t="str">
        <f>IF(H11=" "," ",N11)</f>
        <v> </v>
      </c>
      <c r="E11" s="34">
        <v>217</v>
      </c>
      <c r="F11" s="205" t="s">
        <v>28</v>
      </c>
      <c r="G11" s="206" t="s">
        <v>36</v>
      </c>
      <c r="H11" s="57" t="s">
        <v>150</v>
      </c>
      <c r="I11" s="80" t="str">
        <f>IF(C11=0," ",IF(H11=0," ",IF(H11="GR",AP11,AL11)))</f>
        <v> </v>
      </c>
      <c r="J11" s="35">
        <f>IF(C11=0," ",IF(H11=0," ",O11))</f>
        <v>2.8933333333333335</v>
      </c>
      <c r="K11" s="14"/>
      <c r="L11" s="14" t="s">
        <v>5</v>
      </c>
      <c r="M11" s="41">
        <f>IF(H11&lt;90,0,IF(H11&lt;=100,4,0))</f>
        <v>0</v>
      </c>
      <c r="N11" s="47">
        <f>IF(H11=" ",C11,(C11+15))</f>
        <v>75</v>
      </c>
      <c r="O11" s="47">
        <f>IF(H11="BAŞARILI",(E11/N11),IF(H11&gt;0,(((AK11*15)+E11)/N11),E11))</f>
        <v>2.8933333333333335</v>
      </c>
      <c r="P11" s="16">
        <v>3.5</v>
      </c>
      <c r="Q11" s="16" t="s">
        <v>6</v>
      </c>
      <c r="R11" s="15">
        <f>IF(H11&lt;85,0,IF(H11&lt;=89,3.5,0))</f>
        <v>0</v>
      </c>
      <c r="S11" s="16">
        <v>3</v>
      </c>
      <c r="T11" s="16" t="s">
        <v>7</v>
      </c>
      <c r="U11" s="15">
        <f>IF(H11&lt;80,0,IF(H11&lt;=84,3,0))</f>
        <v>0</v>
      </c>
      <c r="V11" s="16">
        <v>2.5</v>
      </c>
      <c r="W11" s="16" t="s">
        <v>8</v>
      </c>
      <c r="X11" s="15">
        <f>IF(H11&lt;75,0,IF(H11&lt;=79,2.5,0))</f>
        <v>0</v>
      </c>
      <c r="Y11" s="16">
        <v>2</v>
      </c>
      <c r="Z11" s="16" t="s">
        <v>9</v>
      </c>
      <c r="AA11" s="15">
        <f>IF(H11&lt;65,0,IF(H11&lt;=74,2,0))</f>
        <v>0</v>
      </c>
      <c r="AB11" s="16">
        <v>1.5</v>
      </c>
      <c r="AC11" s="16" t="s">
        <v>10</v>
      </c>
      <c r="AD11" s="15">
        <f>IF(H11&lt;58,0,IF(H11&lt;=64,1.5,0))</f>
        <v>0</v>
      </c>
      <c r="AE11" s="16">
        <v>1</v>
      </c>
      <c r="AF11" s="16" t="s">
        <v>11</v>
      </c>
      <c r="AG11" s="15">
        <f>IF(H11&lt;50,0,IF(H11&lt;=57,1,0))</f>
        <v>0</v>
      </c>
      <c r="AH11" s="16">
        <v>0</v>
      </c>
      <c r="AI11" s="16" t="s">
        <v>15</v>
      </c>
      <c r="AJ11" s="15">
        <f>IF(H11&lt;0,0,IF(H11&lt;=49,0,0))</f>
        <v>0</v>
      </c>
      <c r="AK11" s="15">
        <f>SUM(R11,U11,X11,AA11,AD11,AG11,AJ11,M11)</f>
        <v>0</v>
      </c>
      <c r="AL11" s="17" t="str">
        <f>IF(H11=" "," ",IF(AK11&lt;2,"GİREMEZ(AKTS)",IF(O11&gt;=AM11,"YETERLİ","GİREMEZ(ORTALAMA)")))</f>
        <v> </v>
      </c>
      <c r="AM11" s="15">
        <f>IF(LEFT(A11,1)="0",2,2.5)</f>
        <v>2.5</v>
      </c>
      <c r="AN11" s="15"/>
      <c r="AO11" s="42"/>
      <c r="AP11" s="42" t="s">
        <v>149</v>
      </c>
      <c r="AQ11" s="42"/>
      <c r="AR11" s="7"/>
      <c r="AS11" s="7"/>
      <c r="AT11" s="7"/>
      <c r="AU11" s="7"/>
      <c r="AV11" s="7"/>
      <c r="AW11" s="7"/>
      <c r="AX11" s="7"/>
    </row>
    <row r="12" spans="1:50" ht="19.5" customHeight="1">
      <c r="A12" s="120" t="s">
        <v>58</v>
      </c>
      <c r="B12" s="60" t="s">
        <v>57</v>
      </c>
      <c r="C12" s="34">
        <v>75</v>
      </c>
      <c r="D12" s="34" t="str">
        <f aca="true" t="shared" si="0" ref="D12:D33">IF(H12=" "," ",IF(H12="BAŞARILI",C12,N12))</f>
        <v> </v>
      </c>
      <c r="E12" s="34">
        <v>182.5</v>
      </c>
      <c r="F12" s="205" t="s">
        <v>28</v>
      </c>
      <c r="G12" s="206" t="s">
        <v>36</v>
      </c>
      <c r="H12" s="34" t="s">
        <v>150</v>
      </c>
      <c r="I12" s="80" t="str">
        <f aca="true" t="shared" si="1" ref="I12:I33">IF(C12=0," ",IF(H12=0," ",IF(H12="GR",AP12,AL12)))</f>
        <v> </v>
      </c>
      <c r="J12" s="35">
        <f aca="true" t="shared" si="2" ref="J12:J33">IF(C12=0," ",IF(H12=0," ",O12))</f>
        <v>2.433333333333333</v>
      </c>
      <c r="K12" s="14"/>
      <c r="L12" s="14" t="s">
        <v>5</v>
      </c>
      <c r="M12" s="41">
        <f aca="true" t="shared" si="3" ref="M12:M33">IF(H12&lt;90,0,IF(H12&lt;=100,4,0))</f>
        <v>0</v>
      </c>
      <c r="N12" s="47">
        <f aca="true" t="shared" si="4" ref="N12:N33">IF(H12=" ",C12,(C12+15))</f>
        <v>75</v>
      </c>
      <c r="O12" s="47">
        <f aca="true" t="shared" si="5" ref="O12:O33">IF(H12="BAŞARILI",(E12/N12),IF(H12&gt;0,(((AK12*15)+E12)/N12),E12))</f>
        <v>2.433333333333333</v>
      </c>
      <c r="P12" s="16">
        <v>3.5</v>
      </c>
      <c r="Q12" s="16" t="s">
        <v>6</v>
      </c>
      <c r="R12" s="15">
        <f aca="true" t="shared" si="6" ref="R12:R33">IF(H12&lt;85,0,IF(H12&lt;=89,3.5,0))</f>
        <v>0</v>
      </c>
      <c r="S12" s="16">
        <v>3</v>
      </c>
      <c r="T12" s="16" t="s">
        <v>7</v>
      </c>
      <c r="U12" s="15">
        <f aca="true" t="shared" si="7" ref="U12:U33">IF(H12&lt;80,0,IF(H12&lt;=84,3,0))</f>
        <v>0</v>
      </c>
      <c r="V12" s="16">
        <v>2.5</v>
      </c>
      <c r="W12" s="16" t="s">
        <v>8</v>
      </c>
      <c r="X12" s="15">
        <f aca="true" t="shared" si="8" ref="X12:X33">IF(H12&lt;75,0,IF(H12&lt;=79,2.5,0))</f>
        <v>0</v>
      </c>
      <c r="Y12" s="16">
        <v>2</v>
      </c>
      <c r="Z12" s="16" t="s">
        <v>9</v>
      </c>
      <c r="AA12" s="15">
        <f aca="true" t="shared" si="9" ref="AA12:AA33">IF(H12&lt;65,0,IF(H12&lt;=74,2,0))</f>
        <v>0</v>
      </c>
      <c r="AB12" s="16">
        <v>1.5</v>
      </c>
      <c r="AC12" s="16" t="s">
        <v>10</v>
      </c>
      <c r="AD12" s="15">
        <f aca="true" t="shared" si="10" ref="AD12:AD33">IF(H12&lt;58,0,IF(H12&lt;=64,1.5,0))</f>
        <v>0</v>
      </c>
      <c r="AE12" s="16">
        <v>1</v>
      </c>
      <c r="AF12" s="16" t="s">
        <v>11</v>
      </c>
      <c r="AG12" s="15">
        <f aca="true" t="shared" si="11" ref="AG12:AG33">IF(H12&lt;50,0,IF(H12&lt;=57,1,0))</f>
        <v>0</v>
      </c>
      <c r="AH12" s="16">
        <v>0</v>
      </c>
      <c r="AI12" s="16" t="s">
        <v>15</v>
      </c>
      <c r="AJ12" s="15">
        <f aca="true" t="shared" si="12" ref="AJ12:AJ33">IF(H12&lt;0,0,IF(H12&lt;=49,0,0))</f>
        <v>0</v>
      </c>
      <c r="AK12" s="15">
        <f aca="true" t="shared" si="13" ref="AK12:AK33">SUM(R12,U12,X12,AA12,AD12,AG12,AJ12,M12)</f>
        <v>0</v>
      </c>
      <c r="AL12" s="17" t="str">
        <f aca="true" t="shared" si="14" ref="AL12:AL33">IF(H12=" "," ",IF(AK12&lt;2,"GİREMEZ(AKTS)",IF(O12&gt;=AM12,"YETERLİ","GİREMEZ(ORTALAMA)")))</f>
        <v> </v>
      </c>
      <c r="AM12" s="15">
        <f aca="true" t="shared" si="15" ref="AM12:AM33">IF(LEFT(A12,1)="0",2,2.5)</f>
        <v>2.5</v>
      </c>
      <c r="AN12" s="40"/>
      <c r="AO12" s="39"/>
      <c r="AP12" s="42" t="s">
        <v>149</v>
      </c>
      <c r="AQ12" s="39"/>
      <c r="AR12" s="9"/>
      <c r="AS12" s="9"/>
      <c r="AT12" s="9"/>
      <c r="AU12" s="9"/>
      <c r="AV12" s="9"/>
      <c r="AW12" s="9"/>
      <c r="AX12" s="9"/>
    </row>
    <row r="13" spans="1:50" ht="19.5" customHeight="1">
      <c r="A13" s="120" t="s">
        <v>107</v>
      </c>
      <c r="B13" s="60" t="s">
        <v>118</v>
      </c>
      <c r="C13" s="34">
        <v>75</v>
      </c>
      <c r="D13" s="34" t="str">
        <f t="shared" si="0"/>
        <v> </v>
      </c>
      <c r="E13" s="34">
        <v>276.5</v>
      </c>
      <c r="F13" s="205" t="s">
        <v>28</v>
      </c>
      <c r="G13" s="206" t="s">
        <v>36</v>
      </c>
      <c r="H13" s="34" t="s">
        <v>150</v>
      </c>
      <c r="I13" s="80" t="str">
        <f t="shared" si="1"/>
        <v> </v>
      </c>
      <c r="J13" s="35">
        <f t="shared" si="2"/>
        <v>3.6866666666666665</v>
      </c>
      <c r="K13" s="14"/>
      <c r="L13" s="14" t="s">
        <v>5</v>
      </c>
      <c r="M13" s="41">
        <f t="shared" si="3"/>
        <v>0</v>
      </c>
      <c r="N13" s="47">
        <f t="shared" si="4"/>
        <v>75</v>
      </c>
      <c r="O13" s="47">
        <f t="shared" si="5"/>
        <v>3.6866666666666665</v>
      </c>
      <c r="P13" s="16">
        <v>3.5</v>
      </c>
      <c r="Q13" s="16" t="s">
        <v>6</v>
      </c>
      <c r="R13" s="15">
        <f t="shared" si="6"/>
        <v>0</v>
      </c>
      <c r="S13" s="16">
        <v>3</v>
      </c>
      <c r="T13" s="16" t="s">
        <v>7</v>
      </c>
      <c r="U13" s="15">
        <f t="shared" si="7"/>
        <v>0</v>
      </c>
      <c r="V13" s="16">
        <v>2.5</v>
      </c>
      <c r="W13" s="16" t="s">
        <v>8</v>
      </c>
      <c r="X13" s="15">
        <f t="shared" si="8"/>
        <v>0</v>
      </c>
      <c r="Y13" s="16">
        <v>2</v>
      </c>
      <c r="Z13" s="16" t="s">
        <v>9</v>
      </c>
      <c r="AA13" s="15">
        <f t="shared" si="9"/>
        <v>0</v>
      </c>
      <c r="AB13" s="16">
        <v>1.5</v>
      </c>
      <c r="AC13" s="16" t="s">
        <v>10</v>
      </c>
      <c r="AD13" s="15">
        <f t="shared" si="10"/>
        <v>0</v>
      </c>
      <c r="AE13" s="16">
        <v>1</v>
      </c>
      <c r="AF13" s="16" t="s">
        <v>11</v>
      </c>
      <c r="AG13" s="15">
        <f t="shared" si="11"/>
        <v>0</v>
      </c>
      <c r="AH13" s="16">
        <v>0</v>
      </c>
      <c r="AI13" s="16" t="s">
        <v>15</v>
      </c>
      <c r="AJ13" s="15">
        <f t="shared" si="12"/>
        <v>0</v>
      </c>
      <c r="AK13" s="15">
        <f t="shared" si="13"/>
        <v>0</v>
      </c>
      <c r="AL13" s="17" t="str">
        <f t="shared" si="14"/>
        <v> </v>
      </c>
      <c r="AM13" s="15">
        <f t="shared" si="15"/>
        <v>2.5</v>
      </c>
      <c r="AN13" s="40"/>
      <c r="AO13" s="39"/>
      <c r="AP13" s="42" t="s">
        <v>149</v>
      </c>
      <c r="AQ13" s="39"/>
      <c r="AR13" s="9"/>
      <c r="AS13" s="9"/>
      <c r="AT13" s="9"/>
      <c r="AU13" s="9"/>
      <c r="AV13" s="9"/>
      <c r="AW13" s="9"/>
      <c r="AX13" s="9"/>
    </row>
    <row r="14" spans="1:50" ht="19.5" customHeight="1">
      <c r="A14" s="120" t="s">
        <v>108</v>
      </c>
      <c r="B14" s="60" t="s">
        <v>119</v>
      </c>
      <c r="C14" s="34">
        <v>75</v>
      </c>
      <c r="D14" s="34" t="str">
        <f t="shared" si="0"/>
        <v> </v>
      </c>
      <c r="E14" s="34">
        <v>193.5</v>
      </c>
      <c r="F14" s="205" t="s">
        <v>28</v>
      </c>
      <c r="G14" s="206" t="s">
        <v>36</v>
      </c>
      <c r="H14" s="34" t="s">
        <v>150</v>
      </c>
      <c r="I14" s="80" t="str">
        <f t="shared" si="1"/>
        <v> </v>
      </c>
      <c r="J14" s="35">
        <f t="shared" si="2"/>
        <v>2.58</v>
      </c>
      <c r="K14" s="14"/>
      <c r="L14" s="14" t="s">
        <v>5</v>
      </c>
      <c r="M14" s="41">
        <f t="shared" si="3"/>
        <v>0</v>
      </c>
      <c r="N14" s="47">
        <f t="shared" si="4"/>
        <v>75</v>
      </c>
      <c r="O14" s="47">
        <f t="shared" si="5"/>
        <v>2.58</v>
      </c>
      <c r="P14" s="16">
        <v>3.5</v>
      </c>
      <c r="Q14" s="16" t="s">
        <v>6</v>
      </c>
      <c r="R14" s="15">
        <f t="shared" si="6"/>
        <v>0</v>
      </c>
      <c r="S14" s="16">
        <v>3</v>
      </c>
      <c r="T14" s="16" t="s">
        <v>7</v>
      </c>
      <c r="U14" s="15">
        <f t="shared" si="7"/>
        <v>0</v>
      </c>
      <c r="V14" s="16">
        <v>2.5</v>
      </c>
      <c r="W14" s="16" t="s">
        <v>8</v>
      </c>
      <c r="X14" s="15">
        <f t="shared" si="8"/>
        <v>0</v>
      </c>
      <c r="Y14" s="16">
        <v>2</v>
      </c>
      <c r="Z14" s="16" t="s">
        <v>9</v>
      </c>
      <c r="AA14" s="15">
        <f t="shared" si="9"/>
        <v>0</v>
      </c>
      <c r="AB14" s="16">
        <v>1.5</v>
      </c>
      <c r="AC14" s="16" t="s">
        <v>10</v>
      </c>
      <c r="AD14" s="15">
        <f t="shared" si="10"/>
        <v>0</v>
      </c>
      <c r="AE14" s="16">
        <v>1</v>
      </c>
      <c r="AF14" s="16" t="s">
        <v>11</v>
      </c>
      <c r="AG14" s="15">
        <f t="shared" si="11"/>
        <v>0</v>
      </c>
      <c r="AH14" s="16">
        <v>0</v>
      </c>
      <c r="AI14" s="16" t="s">
        <v>15</v>
      </c>
      <c r="AJ14" s="15">
        <f t="shared" si="12"/>
        <v>0</v>
      </c>
      <c r="AK14" s="15">
        <f t="shared" si="13"/>
        <v>0</v>
      </c>
      <c r="AL14" s="17" t="str">
        <f t="shared" si="14"/>
        <v> </v>
      </c>
      <c r="AM14" s="15">
        <f t="shared" si="15"/>
        <v>2.5</v>
      </c>
      <c r="AN14" s="40"/>
      <c r="AO14" s="39"/>
      <c r="AP14" s="42" t="s">
        <v>149</v>
      </c>
      <c r="AQ14" s="39"/>
      <c r="AR14" s="9"/>
      <c r="AS14" s="9"/>
      <c r="AT14" s="9"/>
      <c r="AU14" s="9"/>
      <c r="AV14" s="9"/>
      <c r="AW14" s="9"/>
      <c r="AX14" s="9"/>
    </row>
    <row r="15" spans="1:50" ht="19.5" customHeight="1">
      <c r="A15" s="120" t="s">
        <v>109</v>
      </c>
      <c r="B15" s="60" t="s">
        <v>120</v>
      </c>
      <c r="C15" s="34">
        <v>82</v>
      </c>
      <c r="D15" s="34" t="str">
        <f t="shared" si="0"/>
        <v> </v>
      </c>
      <c r="E15" s="34">
        <v>211.5</v>
      </c>
      <c r="F15" s="230" t="s">
        <v>27</v>
      </c>
      <c r="G15" s="231"/>
      <c r="H15" s="34" t="s">
        <v>150</v>
      </c>
      <c r="I15" s="80" t="str">
        <f t="shared" si="1"/>
        <v> </v>
      </c>
      <c r="J15" s="35">
        <f t="shared" si="2"/>
        <v>2.5792682926829267</v>
      </c>
      <c r="K15" s="14"/>
      <c r="L15" s="14" t="s">
        <v>5</v>
      </c>
      <c r="M15" s="41">
        <f t="shared" si="3"/>
        <v>0</v>
      </c>
      <c r="N15" s="47">
        <f t="shared" si="4"/>
        <v>82</v>
      </c>
      <c r="O15" s="47">
        <f t="shared" si="5"/>
        <v>2.5792682926829267</v>
      </c>
      <c r="P15" s="16">
        <v>3.5</v>
      </c>
      <c r="Q15" s="16" t="s">
        <v>6</v>
      </c>
      <c r="R15" s="15">
        <f t="shared" si="6"/>
        <v>0</v>
      </c>
      <c r="S15" s="16">
        <v>3</v>
      </c>
      <c r="T15" s="16" t="s">
        <v>7</v>
      </c>
      <c r="U15" s="15">
        <f t="shared" si="7"/>
        <v>0</v>
      </c>
      <c r="V15" s="16">
        <v>2.5</v>
      </c>
      <c r="W15" s="16" t="s">
        <v>8</v>
      </c>
      <c r="X15" s="15">
        <f t="shared" si="8"/>
        <v>0</v>
      </c>
      <c r="Y15" s="16">
        <v>2</v>
      </c>
      <c r="Z15" s="16" t="s">
        <v>9</v>
      </c>
      <c r="AA15" s="15">
        <f t="shared" si="9"/>
        <v>0</v>
      </c>
      <c r="AB15" s="16">
        <v>1.5</v>
      </c>
      <c r="AC15" s="16" t="s">
        <v>10</v>
      </c>
      <c r="AD15" s="15">
        <f t="shared" si="10"/>
        <v>0</v>
      </c>
      <c r="AE15" s="16">
        <v>1</v>
      </c>
      <c r="AF15" s="16" t="s">
        <v>11</v>
      </c>
      <c r="AG15" s="15">
        <f t="shared" si="11"/>
        <v>0</v>
      </c>
      <c r="AH15" s="16">
        <v>0</v>
      </c>
      <c r="AI15" s="16" t="s">
        <v>15</v>
      </c>
      <c r="AJ15" s="15">
        <f t="shared" si="12"/>
        <v>0</v>
      </c>
      <c r="AK15" s="15">
        <f t="shared" si="13"/>
        <v>0</v>
      </c>
      <c r="AL15" s="17" t="str">
        <f t="shared" si="14"/>
        <v> </v>
      </c>
      <c r="AM15" s="15">
        <f t="shared" si="15"/>
        <v>2.5</v>
      </c>
      <c r="AN15" s="40"/>
      <c r="AO15" s="39"/>
      <c r="AP15" s="42" t="s">
        <v>149</v>
      </c>
      <c r="AQ15" s="39"/>
      <c r="AR15" s="9"/>
      <c r="AS15" s="9"/>
      <c r="AT15" s="9"/>
      <c r="AU15" s="9"/>
      <c r="AV15" s="9"/>
      <c r="AW15" s="9"/>
      <c r="AX15" s="9"/>
    </row>
    <row r="16" spans="1:50" ht="19.5" customHeight="1">
      <c r="A16" s="120" t="s">
        <v>110</v>
      </c>
      <c r="B16" s="60" t="s">
        <v>121</v>
      </c>
      <c r="C16" s="34">
        <v>75</v>
      </c>
      <c r="D16" s="34" t="str">
        <f t="shared" si="0"/>
        <v> </v>
      </c>
      <c r="E16" s="34">
        <v>261.5</v>
      </c>
      <c r="F16" s="205" t="s">
        <v>29</v>
      </c>
      <c r="G16" s="206" t="s">
        <v>36</v>
      </c>
      <c r="H16" s="34" t="s">
        <v>150</v>
      </c>
      <c r="I16" s="80" t="str">
        <f t="shared" si="1"/>
        <v> </v>
      </c>
      <c r="J16" s="35">
        <f t="shared" si="2"/>
        <v>3.486666666666667</v>
      </c>
      <c r="K16" s="14"/>
      <c r="L16" s="14" t="s">
        <v>5</v>
      </c>
      <c r="M16" s="18">
        <f t="shared" si="3"/>
        <v>0</v>
      </c>
      <c r="N16" s="47">
        <f t="shared" si="4"/>
        <v>75</v>
      </c>
      <c r="O16" s="47">
        <f t="shared" si="5"/>
        <v>3.486666666666667</v>
      </c>
      <c r="P16" s="16">
        <v>3.5</v>
      </c>
      <c r="Q16" s="16" t="s">
        <v>6</v>
      </c>
      <c r="R16" s="18">
        <f t="shared" si="6"/>
        <v>0</v>
      </c>
      <c r="S16" s="16">
        <v>3</v>
      </c>
      <c r="T16" s="16" t="s">
        <v>7</v>
      </c>
      <c r="U16" s="18">
        <f t="shared" si="7"/>
        <v>0</v>
      </c>
      <c r="V16" s="16">
        <v>2.5</v>
      </c>
      <c r="W16" s="16" t="s">
        <v>8</v>
      </c>
      <c r="X16" s="18">
        <f t="shared" si="8"/>
        <v>0</v>
      </c>
      <c r="Y16" s="16">
        <v>2</v>
      </c>
      <c r="Z16" s="16" t="s">
        <v>9</v>
      </c>
      <c r="AA16" s="18">
        <f t="shared" si="9"/>
        <v>0</v>
      </c>
      <c r="AB16" s="16">
        <v>1.5</v>
      </c>
      <c r="AC16" s="16" t="s">
        <v>10</v>
      </c>
      <c r="AD16" s="18">
        <f t="shared" si="10"/>
        <v>0</v>
      </c>
      <c r="AE16" s="16">
        <v>1</v>
      </c>
      <c r="AF16" s="16" t="s">
        <v>11</v>
      </c>
      <c r="AG16" s="18">
        <f t="shared" si="11"/>
        <v>0</v>
      </c>
      <c r="AH16" s="16">
        <v>0</v>
      </c>
      <c r="AI16" s="16" t="s">
        <v>15</v>
      </c>
      <c r="AJ16" s="18">
        <f t="shared" si="12"/>
        <v>0</v>
      </c>
      <c r="AK16" s="15">
        <f t="shared" si="13"/>
        <v>0</v>
      </c>
      <c r="AL16" s="17" t="str">
        <f t="shared" si="14"/>
        <v> </v>
      </c>
      <c r="AM16" s="15">
        <f t="shared" si="15"/>
        <v>2.5</v>
      </c>
      <c r="AN16" s="40"/>
      <c r="AO16" s="39"/>
      <c r="AP16" s="42" t="s">
        <v>149</v>
      </c>
      <c r="AQ16" s="39"/>
      <c r="AR16" s="9"/>
      <c r="AS16" s="9"/>
      <c r="AT16" s="9"/>
      <c r="AU16" s="9"/>
      <c r="AV16" s="9"/>
      <c r="AW16" s="9"/>
      <c r="AX16" s="9"/>
    </row>
    <row r="17" spans="1:50" ht="19.5" customHeight="1">
      <c r="A17" s="121" t="s">
        <v>112</v>
      </c>
      <c r="B17" s="60" t="s">
        <v>122</v>
      </c>
      <c r="C17" s="34">
        <v>75</v>
      </c>
      <c r="D17" s="34" t="str">
        <f t="shared" si="0"/>
        <v> </v>
      </c>
      <c r="E17" s="34">
        <v>233</v>
      </c>
      <c r="F17" s="205" t="s">
        <v>28</v>
      </c>
      <c r="G17" s="206" t="s">
        <v>36</v>
      </c>
      <c r="H17" s="34" t="s">
        <v>150</v>
      </c>
      <c r="I17" s="80" t="str">
        <f t="shared" si="1"/>
        <v> </v>
      </c>
      <c r="J17" s="35">
        <f t="shared" si="2"/>
        <v>3.1066666666666665</v>
      </c>
      <c r="K17" s="46"/>
      <c r="L17" s="14" t="s">
        <v>5</v>
      </c>
      <c r="M17" s="47">
        <f t="shared" si="3"/>
        <v>0</v>
      </c>
      <c r="N17" s="47">
        <f t="shared" si="4"/>
        <v>75</v>
      </c>
      <c r="O17" s="47">
        <f t="shared" si="5"/>
        <v>3.1066666666666665</v>
      </c>
      <c r="P17" s="16">
        <v>3.5</v>
      </c>
      <c r="Q17" s="16" t="s">
        <v>6</v>
      </c>
      <c r="R17" s="47">
        <f t="shared" si="6"/>
        <v>0</v>
      </c>
      <c r="S17" s="46">
        <v>3</v>
      </c>
      <c r="T17" s="16" t="s">
        <v>7</v>
      </c>
      <c r="U17" s="47">
        <f t="shared" si="7"/>
        <v>0</v>
      </c>
      <c r="V17" s="16">
        <v>2.5</v>
      </c>
      <c r="W17" s="16" t="s">
        <v>8</v>
      </c>
      <c r="X17" s="47">
        <f t="shared" si="8"/>
        <v>0</v>
      </c>
      <c r="Y17" s="16">
        <v>2</v>
      </c>
      <c r="Z17" s="16" t="s">
        <v>9</v>
      </c>
      <c r="AA17" s="47">
        <f t="shared" si="9"/>
        <v>0</v>
      </c>
      <c r="AB17" s="16">
        <v>1.5</v>
      </c>
      <c r="AC17" s="46" t="s">
        <v>10</v>
      </c>
      <c r="AD17" s="47">
        <f t="shared" si="10"/>
        <v>0</v>
      </c>
      <c r="AE17" s="46">
        <v>1</v>
      </c>
      <c r="AF17" s="46" t="s">
        <v>11</v>
      </c>
      <c r="AG17" s="47">
        <f t="shared" si="11"/>
        <v>0</v>
      </c>
      <c r="AH17" s="16">
        <v>0</v>
      </c>
      <c r="AI17" s="16" t="s">
        <v>15</v>
      </c>
      <c r="AJ17" s="47">
        <f t="shared" si="12"/>
        <v>0</v>
      </c>
      <c r="AK17" s="45">
        <f t="shared" si="13"/>
        <v>0</v>
      </c>
      <c r="AL17" s="17" t="str">
        <f t="shared" si="14"/>
        <v> </v>
      </c>
      <c r="AM17" s="15">
        <f t="shared" si="15"/>
        <v>2.5</v>
      </c>
      <c r="AN17" s="40"/>
      <c r="AO17" s="39"/>
      <c r="AP17" s="42" t="s">
        <v>149</v>
      </c>
      <c r="AQ17" s="39"/>
      <c r="AR17" s="9"/>
      <c r="AS17" s="9"/>
      <c r="AT17" s="9"/>
      <c r="AU17" s="9"/>
      <c r="AV17" s="9"/>
      <c r="AW17" s="9"/>
      <c r="AX17" s="9"/>
    </row>
    <row r="18" spans="1:50" ht="19.5" customHeight="1">
      <c r="A18" s="121" t="s">
        <v>113</v>
      </c>
      <c r="B18" s="60" t="s">
        <v>123</v>
      </c>
      <c r="C18" s="34">
        <v>75</v>
      </c>
      <c r="D18" s="34" t="str">
        <f t="shared" si="0"/>
        <v> </v>
      </c>
      <c r="E18" s="34">
        <v>228.5</v>
      </c>
      <c r="F18" s="205" t="s">
        <v>28</v>
      </c>
      <c r="G18" s="206" t="s">
        <v>36</v>
      </c>
      <c r="H18" s="34" t="s">
        <v>150</v>
      </c>
      <c r="I18" s="80" t="str">
        <f t="shared" si="1"/>
        <v> </v>
      </c>
      <c r="J18" s="35">
        <f t="shared" si="2"/>
        <v>3.046666666666667</v>
      </c>
      <c r="K18" s="14"/>
      <c r="L18" s="14" t="s">
        <v>5</v>
      </c>
      <c r="M18" s="41">
        <f t="shared" si="3"/>
        <v>0</v>
      </c>
      <c r="N18" s="47">
        <f t="shared" si="4"/>
        <v>75</v>
      </c>
      <c r="O18" s="47">
        <f t="shared" si="5"/>
        <v>3.046666666666667</v>
      </c>
      <c r="P18" s="16">
        <v>3.5</v>
      </c>
      <c r="Q18" s="16" t="s">
        <v>6</v>
      </c>
      <c r="R18" s="15">
        <f t="shared" si="6"/>
        <v>0</v>
      </c>
      <c r="S18" s="16">
        <v>3</v>
      </c>
      <c r="T18" s="16" t="s">
        <v>7</v>
      </c>
      <c r="U18" s="15">
        <f t="shared" si="7"/>
        <v>0</v>
      </c>
      <c r="V18" s="16">
        <v>2.5</v>
      </c>
      <c r="W18" s="16" t="s">
        <v>8</v>
      </c>
      <c r="X18" s="15">
        <f t="shared" si="8"/>
        <v>0</v>
      </c>
      <c r="Y18" s="16">
        <v>2</v>
      </c>
      <c r="Z18" s="16" t="s">
        <v>9</v>
      </c>
      <c r="AA18" s="15">
        <f t="shared" si="9"/>
        <v>0</v>
      </c>
      <c r="AB18" s="16">
        <v>1.5</v>
      </c>
      <c r="AC18" s="46" t="s">
        <v>10</v>
      </c>
      <c r="AD18" s="15">
        <f t="shared" si="10"/>
        <v>0</v>
      </c>
      <c r="AE18" s="16">
        <v>1</v>
      </c>
      <c r="AF18" s="46" t="s">
        <v>11</v>
      </c>
      <c r="AG18" s="15">
        <f t="shared" si="11"/>
        <v>0</v>
      </c>
      <c r="AH18" s="16">
        <v>0</v>
      </c>
      <c r="AI18" s="16" t="s">
        <v>15</v>
      </c>
      <c r="AJ18" s="15">
        <f t="shared" si="12"/>
        <v>0</v>
      </c>
      <c r="AK18" s="15">
        <f t="shared" si="13"/>
        <v>0</v>
      </c>
      <c r="AL18" s="17" t="str">
        <f t="shared" si="14"/>
        <v> </v>
      </c>
      <c r="AM18" s="15">
        <f t="shared" si="15"/>
        <v>2.5</v>
      </c>
      <c r="AN18" s="40"/>
      <c r="AO18" s="39"/>
      <c r="AP18" s="42" t="s">
        <v>149</v>
      </c>
      <c r="AQ18" s="39"/>
      <c r="AR18" s="9"/>
      <c r="AS18" s="9"/>
      <c r="AT18" s="9"/>
      <c r="AU18" s="9"/>
      <c r="AV18" s="9"/>
      <c r="AW18" s="9"/>
      <c r="AX18" s="9"/>
    </row>
    <row r="19" spans="1:50" ht="19.5" customHeight="1">
      <c r="A19" s="133" t="s">
        <v>145</v>
      </c>
      <c r="B19" s="134" t="s">
        <v>146</v>
      </c>
      <c r="C19" s="19">
        <v>75</v>
      </c>
      <c r="D19" s="34">
        <f t="shared" si="0"/>
        <v>90</v>
      </c>
      <c r="E19" s="19">
        <v>201</v>
      </c>
      <c r="F19" s="234" t="s">
        <v>28</v>
      </c>
      <c r="G19" s="235"/>
      <c r="H19" s="34">
        <v>75</v>
      </c>
      <c r="I19" s="80" t="s">
        <v>150</v>
      </c>
      <c r="J19" s="35">
        <f t="shared" si="2"/>
        <v>2.65</v>
      </c>
      <c r="K19" s="14"/>
      <c r="L19" s="14" t="s">
        <v>5</v>
      </c>
      <c r="M19" s="41">
        <f>IF(H19&lt;90,0,IF(H19&lt;=100,4,0))</f>
        <v>0</v>
      </c>
      <c r="N19" s="47">
        <f>IF(H19=" ",C19,(C19+15))</f>
        <v>90</v>
      </c>
      <c r="O19" s="47">
        <f>IF(H19="BAŞARILI",(E19/N19),IF(H19&gt;0,(((AK19*15)+E19)/N19),E19))</f>
        <v>2.65</v>
      </c>
      <c r="P19" s="16">
        <v>3.5</v>
      </c>
      <c r="Q19" s="16" t="s">
        <v>6</v>
      </c>
      <c r="R19" s="15">
        <f>IF(H19&lt;85,0,IF(H19&lt;=89,3.5,0))</f>
        <v>0</v>
      </c>
      <c r="S19" s="16">
        <v>4</v>
      </c>
      <c r="T19" s="16" t="s">
        <v>7</v>
      </c>
      <c r="U19" s="15">
        <f>IF(H19&lt;80,0,IF(H19&lt;=84,3,0))</f>
        <v>0</v>
      </c>
      <c r="V19" s="16">
        <v>2.5</v>
      </c>
      <c r="W19" s="16" t="s">
        <v>8</v>
      </c>
      <c r="X19" s="15">
        <f>IF(H19&lt;75,0,IF(H19&lt;=79,2.5,0))</f>
        <v>2.5</v>
      </c>
      <c r="Y19" s="16">
        <v>2</v>
      </c>
      <c r="Z19" s="16" t="s">
        <v>9</v>
      </c>
      <c r="AA19" s="15">
        <f>IF(H19&lt;65,0,IF(H19&lt;=74,2,0))</f>
        <v>0</v>
      </c>
      <c r="AB19" s="16">
        <v>1.5</v>
      </c>
      <c r="AC19" s="46" t="s">
        <v>10</v>
      </c>
      <c r="AD19" s="15">
        <f>IF(H19&lt;58,0,IF(H19&lt;=64,1.5,0))</f>
        <v>0</v>
      </c>
      <c r="AE19" s="16">
        <v>1</v>
      </c>
      <c r="AF19" s="46" t="s">
        <v>11</v>
      </c>
      <c r="AG19" s="15">
        <f>IF(H19&lt;50,0,IF(H19&lt;=57,1,0))</f>
        <v>0</v>
      </c>
      <c r="AH19" s="16">
        <v>0</v>
      </c>
      <c r="AI19" s="16" t="s">
        <v>15</v>
      </c>
      <c r="AJ19" s="15">
        <f>IF(H19&lt;0,0,IF(H19&lt;=49,0,0))</f>
        <v>0</v>
      </c>
      <c r="AK19" s="15">
        <f>SUM(R19,U19,X19,AA19,AD19,AG19,AJ19,M19)</f>
        <v>2.5</v>
      </c>
      <c r="AL19" s="17" t="str">
        <f>IF(H19=" "," ",IF(AK19&lt;2,"GİREMEZ(AKTS)",IF(O19&gt;=AM19,"YETERLİ","GİREMEZ(ORTALAMA)")))</f>
        <v>YETERLİ</v>
      </c>
      <c r="AM19" s="15">
        <f>IF(LEFT(A19,1)="0",2,2.5)</f>
        <v>2.5</v>
      </c>
      <c r="AN19" s="40"/>
      <c r="AO19" s="39"/>
      <c r="AP19" s="42" t="s">
        <v>149</v>
      </c>
      <c r="AQ19" s="39"/>
      <c r="AR19" s="9"/>
      <c r="AS19" s="9"/>
      <c r="AT19" s="9"/>
      <c r="AU19" s="9"/>
      <c r="AV19" s="9"/>
      <c r="AW19" s="9"/>
      <c r="AX19" s="9"/>
    </row>
    <row r="20" spans="1:50" ht="19.5" customHeight="1">
      <c r="A20" s="159" t="s">
        <v>147</v>
      </c>
      <c r="B20" s="160" t="s">
        <v>148</v>
      </c>
      <c r="C20" s="19">
        <v>75</v>
      </c>
      <c r="D20" s="34">
        <f t="shared" si="0"/>
        <v>90</v>
      </c>
      <c r="E20" s="19">
        <v>242</v>
      </c>
      <c r="F20" s="234" t="s">
        <v>30</v>
      </c>
      <c r="G20" s="235"/>
      <c r="H20" s="34">
        <v>65</v>
      </c>
      <c r="I20" s="80" t="s">
        <v>150</v>
      </c>
      <c r="J20" s="35">
        <f t="shared" si="2"/>
        <v>3.022222222222222</v>
      </c>
      <c r="K20" s="14"/>
      <c r="L20" s="14" t="s">
        <v>5</v>
      </c>
      <c r="M20" s="41">
        <f>IF(H20&lt;90,0,IF(H20&lt;=100,4,0))</f>
        <v>0</v>
      </c>
      <c r="N20" s="47">
        <f>IF(H20=" ",C20,(C20+15))</f>
        <v>90</v>
      </c>
      <c r="O20" s="47">
        <f>IF(H20="BAŞARILI",(E20/N20),IF(H20&gt;0,(((AK20*15)+E20)/N20),E20))</f>
        <v>3.022222222222222</v>
      </c>
      <c r="P20" s="16">
        <v>3.5</v>
      </c>
      <c r="Q20" s="16" t="s">
        <v>6</v>
      </c>
      <c r="R20" s="15">
        <f>IF(H20&lt;85,0,IF(H20&lt;=89,3.5,0))</f>
        <v>0</v>
      </c>
      <c r="S20" s="16">
        <v>5</v>
      </c>
      <c r="T20" s="16" t="s">
        <v>7</v>
      </c>
      <c r="U20" s="15">
        <f>IF(H20&lt;80,0,IF(H20&lt;=84,3,0))</f>
        <v>0</v>
      </c>
      <c r="V20" s="16">
        <v>2.5</v>
      </c>
      <c r="W20" s="16" t="s">
        <v>8</v>
      </c>
      <c r="X20" s="15">
        <f>IF(H20&lt;75,0,IF(H20&lt;=79,2.5,0))</f>
        <v>0</v>
      </c>
      <c r="Y20" s="16">
        <v>2</v>
      </c>
      <c r="Z20" s="16" t="s">
        <v>9</v>
      </c>
      <c r="AA20" s="15">
        <f>IF(H20&lt;65,0,IF(H20&lt;=74,2,0))</f>
        <v>2</v>
      </c>
      <c r="AB20" s="16">
        <v>1.5</v>
      </c>
      <c r="AC20" s="46" t="s">
        <v>10</v>
      </c>
      <c r="AD20" s="15">
        <f>IF(H20&lt;58,0,IF(H20&lt;=64,1.5,0))</f>
        <v>0</v>
      </c>
      <c r="AE20" s="16">
        <v>1</v>
      </c>
      <c r="AF20" s="46" t="s">
        <v>11</v>
      </c>
      <c r="AG20" s="15">
        <f>IF(H20&lt;50,0,IF(H20&lt;=57,1,0))</f>
        <v>0</v>
      </c>
      <c r="AH20" s="16">
        <v>0</v>
      </c>
      <c r="AI20" s="16" t="s">
        <v>15</v>
      </c>
      <c r="AJ20" s="15">
        <f>IF(H20&lt;0,0,IF(H20&lt;=49,0,0))</f>
        <v>0</v>
      </c>
      <c r="AK20" s="15">
        <f>SUM(R20,U20,X20,AA20,AD20,AG20,AJ20,M20)</f>
        <v>2</v>
      </c>
      <c r="AL20" s="17" t="str">
        <f>IF(H20=" "," ",IF(AK20&lt;2,"GİREMEZ(AKTS)",IF(O20&gt;=AM20,"YETERLİ","GİREMEZ(ORTALAMA)")))</f>
        <v>YETERLİ</v>
      </c>
      <c r="AM20" s="15">
        <f>IF(LEFT(A20,1)="0",2,2.5)</f>
        <v>2.5</v>
      </c>
      <c r="AN20" s="40"/>
      <c r="AO20" s="39"/>
      <c r="AP20" s="42" t="s">
        <v>149</v>
      </c>
      <c r="AQ20" s="39"/>
      <c r="AR20" s="9"/>
      <c r="AS20" s="9"/>
      <c r="AT20" s="9"/>
      <c r="AU20" s="9"/>
      <c r="AV20" s="9"/>
      <c r="AW20" s="9"/>
      <c r="AX20" s="9"/>
    </row>
    <row r="21" spans="1:50" ht="19.5" customHeight="1">
      <c r="A21" s="170" t="s">
        <v>154</v>
      </c>
      <c r="B21" s="171" t="s">
        <v>153</v>
      </c>
      <c r="C21" s="108">
        <v>75</v>
      </c>
      <c r="D21" s="108">
        <f t="shared" si="0"/>
        <v>90</v>
      </c>
      <c r="E21" s="108">
        <v>208</v>
      </c>
      <c r="F21" s="221" t="s">
        <v>28</v>
      </c>
      <c r="G21" s="222" t="s">
        <v>36</v>
      </c>
      <c r="H21" s="108">
        <v>100</v>
      </c>
      <c r="I21" s="113" t="s">
        <v>157</v>
      </c>
      <c r="J21" s="109">
        <f t="shared" si="2"/>
        <v>2.977777777777778</v>
      </c>
      <c r="K21" s="14"/>
      <c r="L21" s="14" t="s">
        <v>5</v>
      </c>
      <c r="M21" s="41">
        <f t="shared" si="3"/>
        <v>4</v>
      </c>
      <c r="N21" s="47">
        <f t="shared" si="4"/>
        <v>90</v>
      </c>
      <c r="O21" s="47">
        <f t="shared" si="5"/>
        <v>2.977777777777778</v>
      </c>
      <c r="P21" s="16">
        <v>3.5</v>
      </c>
      <c r="Q21" s="16" t="s">
        <v>6</v>
      </c>
      <c r="R21" s="15">
        <f t="shared" si="6"/>
        <v>0</v>
      </c>
      <c r="S21" s="16">
        <v>3</v>
      </c>
      <c r="T21" s="16" t="s">
        <v>7</v>
      </c>
      <c r="U21" s="15">
        <f t="shared" si="7"/>
        <v>0</v>
      </c>
      <c r="V21" s="16">
        <v>2.5</v>
      </c>
      <c r="W21" s="16" t="s">
        <v>8</v>
      </c>
      <c r="X21" s="15">
        <f t="shared" si="8"/>
        <v>0</v>
      </c>
      <c r="Y21" s="16">
        <v>2</v>
      </c>
      <c r="Z21" s="16" t="s">
        <v>9</v>
      </c>
      <c r="AA21" s="15">
        <f t="shared" si="9"/>
        <v>0</v>
      </c>
      <c r="AB21" s="16">
        <v>1.5</v>
      </c>
      <c r="AC21" s="46" t="s">
        <v>10</v>
      </c>
      <c r="AD21" s="15">
        <f t="shared" si="10"/>
        <v>0</v>
      </c>
      <c r="AE21" s="16">
        <v>1</v>
      </c>
      <c r="AF21" s="46" t="s">
        <v>11</v>
      </c>
      <c r="AG21" s="15">
        <f t="shared" si="11"/>
        <v>0</v>
      </c>
      <c r="AH21" s="16">
        <v>0</v>
      </c>
      <c r="AI21" s="16" t="s">
        <v>15</v>
      </c>
      <c r="AJ21" s="15">
        <f t="shared" si="12"/>
        <v>0</v>
      </c>
      <c r="AK21" s="15">
        <f t="shared" si="13"/>
        <v>4</v>
      </c>
      <c r="AL21" s="17" t="str">
        <f t="shared" si="14"/>
        <v>YETERLİ</v>
      </c>
      <c r="AM21" s="15">
        <f t="shared" si="15"/>
        <v>2.5</v>
      </c>
      <c r="AN21" s="40"/>
      <c r="AO21" s="39"/>
      <c r="AP21" s="42" t="s">
        <v>149</v>
      </c>
      <c r="AQ21" s="39"/>
      <c r="AR21" s="9"/>
      <c r="AS21" s="9"/>
      <c r="AT21" s="9"/>
      <c r="AU21" s="9"/>
      <c r="AV21" s="9"/>
      <c r="AW21" s="9"/>
      <c r="AX21" s="9"/>
    </row>
    <row r="22" spans="1:50" ht="19.5" customHeight="1">
      <c r="A22" s="120"/>
      <c r="B22" s="60"/>
      <c r="C22" s="34"/>
      <c r="D22" s="34" t="str">
        <f t="shared" si="0"/>
        <v> </v>
      </c>
      <c r="E22" s="34"/>
      <c r="F22" s="230"/>
      <c r="G22" s="231"/>
      <c r="H22" s="34" t="s">
        <v>150</v>
      </c>
      <c r="I22" s="80" t="str">
        <f t="shared" si="1"/>
        <v> </v>
      </c>
      <c r="J22" s="35" t="str">
        <f t="shared" si="2"/>
        <v> </v>
      </c>
      <c r="K22" s="14"/>
      <c r="L22" s="14" t="s">
        <v>5</v>
      </c>
      <c r="M22" s="41">
        <f t="shared" si="3"/>
        <v>0</v>
      </c>
      <c r="N22" s="47">
        <f t="shared" si="4"/>
        <v>0</v>
      </c>
      <c r="O22" s="47" t="e">
        <f t="shared" si="5"/>
        <v>#DIV/0!</v>
      </c>
      <c r="P22" s="16">
        <v>3.5</v>
      </c>
      <c r="Q22" s="16" t="s">
        <v>6</v>
      </c>
      <c r="R22" s="15">
        <f t="shared" si="6"/>
        <v>0</v>
      </c>
      <c r="S22" s="16">
        <v>3</v>
      </c>
      <c r="T22" s="16" t="s">
        <v>7</v>
      </c>
      <c r="U22" s="15">
        <f t="shared" si="7"/>
        <v>0</v>
      </c>
      <c r="V22" s="16">
        <v>2.5</v>
      </c>
      <c r="W22" s="16" t="s">
        <v>8</v>
      </c>
      <c r="X22" s="15">
        <f t="shared" si="8"/>
        <v>0</v>
      </c>
      <c r="Y22" s="16">
        <v>2</v>
      </c>
      <c r="Z22" s="16" t="s">
        <v>9</v>
      </c>
      <c r="AA22" s="15">
        <f t="shared" si="9"/>
        <v>0</v>
      </c>
      <c r="AB22" s="16">
        <v>1.5</v>
      </c>
      <c r="AC22" s="46" t="s">
        <v>10</v>
      </c>
      <c r="AD22" s="15">
        <f t="shared" si="10"/>
        <v>0</v>
      </c>
      <c r="AE22" s="16">
        <v>1</v>
      </c>
      <c r="AF22" s="46" t="s">
        <v>11</v>
      </c>
      <c r="AG22" s="15">
        <f t="shared" si="11"/>
        <v>0</v>
      </c>
      <c r="AH22" s="16">
        <v>0</v>
      </c>
      <c r="AI22" s="16" t="s">
        <v>15</v>
      </c>
      <c r="AJ22" s="15">
        <f t="shared" si="12"/>
        <v>0</v>
      </c>
      <c r="AK22" s="15">
        <f t="shared" si="13"/>
        <v>0</v>
      </c>
      <c r="AL22" s="17" t="str">
        <f t="shared" si="14"/>
        <v> </v>
      </c>
      <c r="AM22" s="15">
        <f t="shared" si="15"/>
        <v>2.5</v>
      </c>
      <c r="AN22" s="39"/>
      <c r="AO22" s="39"/>
      <c r="AP22" s="42" t="s">
        <v>149</v>
      </c>
      <c r="AQ22" s="39"/>
      <c r="AR22" s="9"/>
      <c r="AS22" s="9"/>
      <c r="AT22" s="9"/>
      <c r="AU22" s="9"/>
      <c r="AV22" s="9"/>
      <c r="AW22" s="9"/>
      <c r="AX22" s="9"/>
    </row>
    <row r="23" spans="1:50" ht="19.5" customHeight="1">
      <c r="A23" s="120"/>
      <c r="B23" s="60"/>
      <c r="C23" s="34"/>
      <c r="D23" s="34" t="str">
        <f t="shared" si="0"/>
        <v> </v>
      </c>
      <c r="E23" s="34"/>
      <c r="F23" s="230"/>
      <c r="G23" s="231"/>
      <c r="H23" s="34" t="s">
        <v>150</v>
      </c>
      <c r="I23" s="80" t="str">
        <f t="shared" si="1"/>
        <v> </v>
      </c>
      <c r="J23" s="35" t="str">
        <f t="shared" si="2"/>
        <v> </v>
      </c>
      <c r="K23" s="14"/>
      <c r="L23" s="14" t="s">
        <v>5</v>
      </c>
      <c r="M23" s="41">
        <f t="shared" si="3"/>
        <v>0</v>
      </c>
      <c r="N23" s="47">
        <f t="shared" si="4"/>
        <v>0</v>
      </c>
      <c r="O23" s="47" t="e">
        <f t="shared" si="5"/>
        <v>#DIV/0!</v>
      </c>
      <c r="P23" s="16">
        <v>3.5</v>
      </c>
      <c r="Q23" s="16" t="s">
        <v>6</v>
      </c>
      <c r="R23" s="15">
        <f t="shared" si="6"/>
        <v>0</v>
      </c>
      <c r="S23" s="16">
        <v>3</v>
      </c>
      <c r="T23" s="16" t="s">
        <v>7</v>
      </c>
      <c r="U23" s="15">
        <f t="shared" si="7"/>
        <v>0</v>
      </c>
      <c r="V23" s="16">
        <v>2.5</v>
      </c>
      <c r="W23" s="16" t="s">
        <v>8</v>
      </c>
      <c r="X23" s="15">
        <f t="shared" si="8"/>
        <v>0</v>
      </c>
      <c r="Y23" s="16">
        <v>2</v>
      </c>
      <c r="Z23" s="16" t="s">
        <v>9</v>
      </c>
      <c r="AA23" s="15">
        <f t="shared" si="9"/>
        <v>0</v>
      </c>
      <c r="AB23" s="16">
        <v>1.5</v>
      </c>
      <c r="AC23" s="16" t="s">
        <v>10</v>
      </c>
      <c r="AD23" s="15">
        <f t="shared" si="10"/>
        <v>0</v>
      </c>
      <c r="AE23" s="16">
        <v>1</v>
      </c>
      <c r="AF23" s="16" t="s">
        <v>11</v>
      </c>
      <c r="AG23" s="15">
        <f t="shared" si="11"/>
        <v>0</v>
      </c>
      <c r="AH23" s="16">
        <v>0</v>
      </c>
      <c r="AI23" s="16" t="s">
        <v>15</v>
      </c>
      <c r="AJ23" s="15">
        <f t="shared" si="12"/>
        <v>0</v>
      </c>
      <c r="AK23" s="15">
        <f t="shared" si="13"/>
        <v>0</v>
      </c>
      <c r="AL23" s="17" t="str">
        <f t="shared" si="14"/>
        <v> </v>
      </c>
      <c r="AM23" s="15">
        <f t="shared" si="15"/>
        <v>2.5</v>
      </c>
      <c r="AN23" s="39"/>
      <c r="AO23" s="39"/>
      <c r="AP23" s="42" t="s">
        <v>149</v>
      </c>
      <c r="AQ23" s="39"/>
      <c r="AR23" s="9"/>
      <c r="AS23" s="9"/>
      <c r="AT23" s="9"/>
      <c r="AU23" s="9"/>
      <c r="AV23" s="9"/>
      <c r="AW23" s="9"/>
      <c r="AX23" s="9"/>
    </row>
    <row r="24" spans="1:50" ht="19.5" customHeight="1">
      <c r="A24" s="120"/>
      <c r="B24" s="60"/>
      <c r="C24" s="34"/>
      <c r="D24" s="34" t="str">
        <f t="shared" si="0"/>
        <v> </v>
      </c>
      <c r="E24" s="34"/>
      <c r="F24" s="230"/>
      <c r="G24" s="231"/>
      <c r="H24" s="34" t="s">
        <v>150</v>
      </c>
      <c r="I24" s="80" t="str">
        <f t="shared" si="1"/>
        <v> </v>
      </c>
      <c r="J24" s="35" t="str">
        <f t="shared" si="2"/>
        <v> </v>
      </c>
      <c r="K24" s="14"/>
      <c r="L24" s="14" t="s">
        <v>5</v>
      </c>
      <c r="M24" s="41">
        <f t="shared" si="3"/>
        <v>0</v>
      </c>
      <c r="N24" s="47">
        <f t="shared" si="4"/>
        <v>0</v>
      </c>
      <c r="O24" s="47" t="e">
        <f t="shared" si="5"/>
        <v>#DIV/0!</v>
      </c>
      <c r="P24" s="16">
        <v>3.5</v>
      </c>
      <c r="Q24" s="16" t="s">
        <v>6</v>
      </c>
      <c r="R24" s="15">
        <f t="shared" si="6"/>
        <v>0</v>
      </c>
      <c r="S24" s="16">
        <v>3</v>
      </c>
      <c r="T24" s="16" t="s">
        <v>7</v>
      </c>
      <c r="U24" s="15">
        <f t="shared" si="7"/>
        <v>0</v>
      </c>
      <c r="V24" s="16">
        <v>2.5</v>
      </c>
      <c r="W24" s="16" t="s">
        <v>8</v>
      </c>
      <c r="X24" s="15">
        <f t="shared" si="8"/>
        <v>0</v>
      </c>
      <c r="Y24" s="16">
        <v>2</v>
      </c>
      <c r="Z24" s="16" t="s">
        <v>9</v>
      </c>
      <c r="AA24" s="15">
        <f t="shared" si="9"/>
        <v>0</v>
      </c>
      <c r="AB24" s="16">
        <v>1.5</v>
      </c>
      <c r="AC24" s="16" t="s">
        <v>10</v>
      </c>
      <c r="AD24" s="15">
        <f t="shared" si="10"/>
        <v>0</v>
      </c>
      <c r="AE24" s="16">
        <v>1</v>
      </c>
      <c r="AF24" s="16" t="s">
        <v>11</v>
      </c>
      <c r="AG24" s="15">
        <f t="shared" si="11"/>
        <v>0</v>
      </c>
      <c r="AH24" s="16">
        <v>0</v>
      </c>
      <c r="AI24" s="16" t="s">
        <v>15</v>
      </c>
      <c r="AJ24" s="15">
        <f t="shared" si="12"/>
        <v>0</v>
      </c>
      <c r="AK24" s="15">
        <f t="shared" si="13"/>
        <v>0</v>
      </c>
      <c r="AL24" s="17" t="str">
        <f t="shared" si="14"/>
        <v> </v>
      </c>
      <c r="AM24" s="15">
        <f t="shared" si="15"/>
        <v>2.5</v>
      </c>
      <c r="AN24" s="39"/>
      <c r="AO24" s="39"/>
      <c r="AP24" s="42" t="s">
        <v>149</v>
      </c>
      <c r="AQ24" s="39"/>
      <c r="AR24" s="9"/>
      <c r="AS24" s="9"/>
      <c r="AT24" s="9"/>
      <c r="AU24" s="9"/>
      <c r="AV24" s="9"/>
      <c r="AW24" s="9"/>
      <c r="AX24" s="9"/>
    </row>
    <row r="25" spans="1:50" ht="19.5" customHeight="1">
      <c r="A25" s="120"/>
      <c r="B25" s="60"/>
      <c r="C25" s="34"/>
      <c r="D25" s="34" t="str">
        <f t="shared" si="0"/>
        <v> </v>
      </c>
      <c r="E25" s="34"/>
      <c r="F25" s="205"/>
      <c r="G25" s="206"/>
      <c r="H25" s="34" t="s">
        <v>150</v>
      </c>
      <c r="I25" s="80" t="str">
        <f t="shared" si="1"/>
        <v> </v>
      </c>
      <c r="J25" s="35" t="str">
        <f t="shared" si="2"/>
        <v> </v>
      </c>
      <c r="K25" s="14"/>
      <c r="L25" s="14" t="s">
        <v>5</v>
      </c>
      <c r="M25" s="41">
        <f t="shared" si="3"/>
        <v>0</v>
      </c>
      <c r="N25" s="47">
        <f t="shared" si="4"/>
        <v>0</v>
      </c>
      <c r="O25" s="47" t="e">
        <f t="shared" si="5"/>
        <v>#DIV/0!</v>
      </c>
      <c r="P25" s="16">
        <v>3.5</v>
      </c>
      <c r="Q25" s="16" t="s">
        <v>6</v>
      </c>
      <c r="R25" s="15">
        <f t="shared" si="6"/>
        <v>0</v>
      </c>
      <c r="S25" s="16">
        <v>3</v>
      </c>
      <c r="T25" s="16" t="s">
        <v>7</v>
      </c>
      <c r="U25" s="15">
        <f t="shared" si="7"/>
        <v>0</v>
      </c>
      <c r="V25" s="16">
        <v>2.5</v>
      </c>
      <c r="W25" s="16" t="s">
        <v>8</v>
      </c>
      <c r="X25" s="15">
        <f t="shared" si="8"/>
        <v>0</v>
      </c>
      <c r="Y25" s="16">
        <v>2</v>
      </c>
      <c r="Z25" s="16" t="s">
        <v>9</v>
      </c>
      <c r="AA25" s="15">
        <f t="shared" si="9"/>
        <v>0</v>
      </c>
      <c r="AB25" s="16">
        <v>1.5</v>
      </c>
      <c r="AC25" s="16" t="s">
        <v>10</v>
      </c>
      <c r="AD25" s="15">
        <f t="shared" si="10"/>
        <v>0</v>
      </c>
      <c r="AE25" s="16">
        <v>1</v>
      </c>
      <c r="AF25" s="16" t="s">
        <v>11</v>
      </c>
      <c r="AG25" s="15">
        <f t="shared" si="11"/>
        <v>0</v>
      </c>
      <c r="AH25" s="16">
        <v>0</v>
      </c>
      <c r="AI25" s="16" t="s">
        <v>15</v>
      </c>
      <c r="AJ25" s="15">
        <f t="shared" si="12"/>
        <v>0</v>
      </c>
      <c r="AK25" s="15">
        <f t="shared" si="13"/>
        <v>0</v>
      </c>
      <c r="AL25" s="17" t="str">
        <f t="shared" si="14"/>
        <v> </v>
      </c>
      <c r="AM25" s="15">
        <f t="shared" si="15"/>
        <v>2.5</v>
      </c>
      <c r="AN25" s="39"/>
      <c r="AO25" s="39"/>
      <c r="AP25" s="42" t="s">
        <v>149</v>
      </c>
      <c r="AQ25" s="39"/>
      <c r="AR25" s="9"/>
      <c r="AS25" s="9"/>
      <c r="AT25" s="9"/>
      <c r="AU25" s="9"/>
      <c r="AV25" s="9"/>
      <c r="AW25" s="9"/>
      <c r="AX25" s="9"/>
    </row>
    <row r="26" spans="1:50" ht="19.5" customHeight="1">
      <c r="A26" s="122"/>
      <c r="B26" s="104"/>
      <c r="C26" s="67"/>
      <c r="D26" s="34" t="str">
        <f t="shared" si="0"/>
        <v> </v>
      </c>
      <c r="E26" s="34"/>
      <c r="F26" s="219"/>
      <c r="G26" s="220"/>
      <c r="H26" s="34" t="s">
        <v>150</v>
      </c>
      <c r="I26" s="80" t="str">
        <f t="shared" si="1"/>
        <v> </v>
      </c>
      <c r="J26" s="35" t="str">
        <f t="shared" si="2"/>
        <v> </v>
      </c>
      <c r="K26" s="14"/>
      <c r="L26" s="14" t="s">
        <v>5</v>
      </c>
      <c r="M26" s="41">
        <f t="shared" si="3"/>
        <v>0</v>
      </c>
      <c r="N26" s="47">
        <f t="shared" si="4"/>
        <v>0</v>
      </c>
      <c r="O26" s="47" t="e">
        <f t="shared" si="5"/>
        <v>#DIV/0!</v>
      </c>
      <c r="P26" s="16">
        <v>3.5</v>
      </c>
      <c r="Q26" s="16" t="s">
        <v>6</v>
      </c>
      <c r="R26" s="15">
        <f t="shared" si="6"/>
        <v>0</v>
      </c>
      <c r="S26" s="16">
        <v>3</v>
      </c>
      <c r="T26" s="16" t="s">
        <v>7</v>
      </c>
      <c r="U26" s="15">
        <f t="shared" si="7"/>
        <v>0</v>
      </c>
      <c r="V26" s="16">
        <v>2.5</v>
      </c>
      <c r="W26" s="16" t="s">
        <v>8</v>
      </c>
      <c r="X26" s="15">
        <f t="shared" si="8"/>
        <v>0</v>
      </c>
      <c r="Y26" s="16">
        <v>2</v>
      </c>
      <c r="Z26" s="16" t="s">
        <v>9</v>
      </c>
      <c r="AA26" s="15">
        <f t="shared" si="9"/>
        <v>0</v>
      </c>
      <c r="AB26" s="16">
        <v>1.5</v>
      </c>
      <c r="AC26" s="16" t="s">
        <v>10</v>
      </c>
      <c r="AD26" s="15">
        <f t="shared" si="10"/>
        <v>0</v>
      </c>
      <c r="AE26" s="16">
        <v>1</v>
      </c>
      <c r="AF26" s="16" t="s">
        <v>11</v>
      </c>
      <c r="AG26" s="15">
        <f t="shared" si="11"/>
        <v>0</v>
      </c>
      <c r="AH26" s="16">
        <v>0</v>
      </c>
      <c r="AI26" s="16" t="s">
        <v>15</v>
      </c>
      <c r="AJ26" s="15">
        <f t="shared" si="12"/>
        <v>0</v>
      </c>
      <c r="AK26" s="15">
        <f t="shared" si="13"/>
        <v>0</v>
      </c>
      <c r="AL26" s="17" t="str">
        <f t="shared" si="14"/>
        <v> </v>
      </c>
      <c r="AM26" s="15">
        <f t="shared" si="15"/>
        <v>2.5</v>
      </c>
      <c r="AN26" s="39"/>
      <c r="AO26" s="39"/>
      <c r="AP26" s="42" t="s">
        <v>149</v>
      </c>
      <c r="AQ26" s="39"/>
      <c r="AR26" s="9"/>
      <c r="AS26" s="9"/>
      <c r="AT26" s="9"/>
      <c r="AU26" s="9"/>
      <c r="AV26" s="9"/>
      <c r="AW26" s="9"/>
      <c r="AX26" s="9"/>
    </row>
    <row r="27" spans="1:50" ht="19.5" customHeight="1">
      <c r="A27" s="122"/>
      <c r="B27" s="104"/>
      <c r="C27" s="67"/>
      <c r="D27" s="34" t="str">
        <f t="shared" si="0"/>
        <v> </v>
      </c>
      <c r="E27" s="34"/>
      <c r="F27" s="219"/>
      <c r="G27" s="220"/>
      <c r="H27" s="34" t="s">
        <v>150</v>
      </c>
      <c r="I27" s="80" t="str">
        <f t="shared" si="1"/>
        <v> </v>
      </c>
      <c r="J27" s="35" t="str">
        <f t="shared" si="2"/>
        <v> </v>
      </c>
      <c r="K27" s="14"/>
      <c r="L27" s="14" t="s">
        <v>5</v>
      </c>
      <c r="M27" s="41">
        <f t="shared" si="3"/>
        <v>0</v>
      </c>
      <c r="N27" s="47">
        <f t="shared" si="4"/>
        <v>0</v>
      </c>
      <c r="O27" s="47" t="e">
        <f t="shared" si="5"/>
        <v>#DIV/0!</v>
      </c>
      <c r="P27" s="16">
        <v>3.5</v>
      </c>
      <c r="Q27" s="16" t="s">
        <v>6</v>
      </c>
      <c r="R27" s="15">
        <f t="shared" si="6"/>
        <v>0</v>
      </c>
      <c r="S27" s="16">
        <v>3</v>
      </c>
      <c r="T27" s="16" t="s">
        <v>7</v>
      </c>
      <c r="U27" s="15">
        <f t="shared" si="7"/>
        <v>0</v>
      </c>
      <c r="V27" s="16">
        <v>2.5</v>
      </c>
      <c r="W27" s="16" t="s">
        <v>8</v>
      </c>
      <c r="X27" s="15">
        <f t="shared" si="8"/>
        <v>0</v>
      </c>
      <c r="Y27" s="16">
        <v>2</v>
      </c>
      <c r="Z27" s="16" t="s">
        <v>9</v>
      </c>
      <c r="AA27" s="15">
        <f t="shared" si="9"/>
        <v>0</v>
      </c>
      <c r="AB27" s="16">
        <v>1.5</v>
      </c>
      <c r="AC27" s="16" t="s">
        <v>10</v>
      </c>
      <c r="AD27" s="15">
        <f t="shared" si="10"/>
        <v>0</v>
      </c>
      <c r="AE27" s="16">
        <v>1</v>
      </c>
      <c r="AF27" s="16" t="s">
        <v>11</v>
      </c>
      <c r="AG27" s="15">
        <f t="shared" si="11"/>
        <v>0</v>
      </c>
      <c r="AH27" s="16">
        <v>0</v>
      </c>
      <c r="AI27" s="16" t="s">
        <v>15</v>
      </c>
      <c r="AJ27" s="15">
        <f t="shared" si="12"/>
        <v>0</v>
      </c>
      <c r="AK27" s="15">
        <f t="shared" si="13"/>
        <v>0</v>
      </c>
      <c r="AL27" s="17" t="str">
        <f t="shared" si="14"/>
        <v> </v>
      </c>
      <c r="AM27" s="15">
        <f t="shared" si="15"/>
        <v>2.5</v>
      </c>
      <c r="AN27" s="39"/>
      <c r="AO27" s="39"/>
      <c r="AP27" s="42" t="s">
        <v>149</v>
      </c>
      <c r="AQ27" s="39"/>
      <c r="AR27" s="9"/>
      <c r="AS27" s="9"/>
      <c r="AT27" s="9"/>
      <c r="AU27" s="9"/>
      <c r="AV27" s="9"/>
      <c r="AW27" s="9"/>
      <c r="AX27" s="9"/>
    </row>
    <row r="28" spans="1:50" ht="19.5" customHeight="1">
      <c r="A28" s="122"/>
      <c r="B28" s="104"/>
      <c r="C28" s="67"/>
      <c r="D28" s="34" t="str">
        <f t="shared" si="0"/>
        <v> </v>
      </c>
      <c r="E28" s="34"/>
      <c r="F28" s="219"/>
      <c r="G28" s="220"/>
      <c r="H28" s="34" t="s">
        <v>150</v>
      </c>
      <c r="I28" s="80" t="str">
        <f t="shared" si="1"/>
        <v> </v>
      </c>
      <c r="J28" s="35" t="str">
        <f t="shared" si="2"/>
        <v> </v>
      </c>
      <c r="K28" s="14"/>
      <c r="L28" s="14" t="s">
        <v>5</v>
      </c>
      <c r="M28" s="41">
        <f t="shared" si="3"/>
        <v>0</v>
      </c>
      <c r="N28" s="47">
        <f t="shared" si="4"/>
        <v>0</v>
      </c>
      <c r="O28" s="47" t="e">
        <f t="shared" si="5"/>
        <v>#DIV/0!</v>
      </c>
      <c r="P28" s="16">
        <v>3.5</v>
      </c>
      <c r="Q28" s="16" t="s">
        <v>6</v>
      </c>
      <c r="R28" s="15">
        <f t="shared" si="6"/>
        <v>0</v>
      </c>
      <c r="S28" s="16">
        <v>3</v>
      </c>
      <c r="T28" s="16" t="s">
        <v>7</v>
      </c>
      <c r="U28" s="15">
        <f t="shared" si="7"/>
        <v>0</v>
      </c>
      <c r="V28" s="16">
        <v>2.5</v>
      </c>
      <c r="W28" s="16" t="s">
        <v>8</v>
      </c>
      <c r="X28" s="15">
        <f t="shared" si="8"/>
        <v>0</v>
      </c>
      <c r="Y28" s="16">
        <v>2</v>
      </c>
      <c r="Z28" s="16" t="s">
        <v>9</v>
      </c>
      <c r="AA28" s="15">
        <f t="shared" si="9"/>
        <v>0</v>
      </c>
      <c r="AB28" s="16">
        <v>1.5</v>
      </c>
      <c r="AC28" s="16" t="s">
        <v>10</v>
      </c>
      <c r="AD28" s="15">
        <f t="shared" si="10"/>
        <v>0</v>
      </c>
      <c r="AE28" s="16">
        <v>1</v>
      </c>
      <c r="AF28" s="16" t="s">
        <v>11</v>
      </c>
      <c r="AG28" s="15">
        <f t="shared" si="11"/>
        <v>0</v>
      </c>
      <c r="AH28" s="16">
        <v>0</v>
      </c>
      <c r="AI28" s="16" t="s">
        <v>15</v>
      </c>
      <c r="AJ28" s="15">
        <f t="shared" si="12"/>
        <v>0</v>
      </c>
      <c r="AK28" s="15">
        <f t="shared" si="13"/>
        <v>0</v>
      </c>
      <c r="AL28" s="17" t="str">
        <f t="shared" si="14"/>
        <v> </v>
      </c>
      <c r="AM28" s="15">
        <f t="shared" si="15"/>
        <v>2.5</v>
      </c>
      <c r="AN28" s="39"/>
      <c r="AO28" s="39"/>
      <c r="AP28" s="42" t="s">
        <v>149</v>
      </c>
      <c r="AQ28" s="39"/>
      <c r="AR28" s="9"/>
      <c r="AS28" s="9"/>
      <c r="AT28" s="9"/>
      <c r="AU28" s="9"/>
      <c r="AV28" s="9"/>
      <c r="AW28" s="9"/>
      <c r="AX28" s="9"/>
    </row>
    <row r="29" spans="1:50" ht="19.5" customHeight="1">
      <c r="A29" s="122"/>
      <c r="B29" s="104"/>
      <c r="C29" s="67"/>
      <c r="D29" s="34" t="str">
        <f t="shared" si="0"/>
        <v> </v>
      </c>
      <c r="E29" s="34"/>
      <c r="F29" s="219"/>
      <c r="G29" s="220"/>
      <c r="H29" s="34" t="s">
        <v>150</v>
      </c>
      <c r="I29" s="80" t="str">
        <f t="shared" si="1"/>
        <v> </v>
      </c>
      <c r="J29" s="35" t="str">
        <f t="shared" si="2"/>
        <v> </v>
      </c>
      <c r="K29" s="14"/>
      <c r="L29" s="14" t="s">
        <v>5</v>
      </c>
      <c r="M29" s="41">
        <f t="shared" si="3"/>
        <v>0</v>
      </c>
      <c r="N29" s="47">
        <f t="shared" si="4"/>
        <v>0</v>
      </c>
      <c r="O29" s="47" t="e">
        <f t="shared" si="5"/>
        <v>#DIV/0!</v>
      </c>
      <c r="P29" s="16">
        <v>3.5</v>
      </c>
      <c r="Q29" s="16" t="s">
        <v>6</v>
      </c>
      <c r="R29" s="15">
        <f t="shared" si="6"/>
        <v>0</v>
      </c>
      <c r="S29" s="16">
        <v>3</v>
      </c>
      <c r="T29" s="16" t="s">
        <v>7</v>
      </c>
      <c r="U29" s="15">
        <f t="shared" si="7"/>
        <v>0</v>
      </c>
      <c r="V29" s="16">
        <v>2.5</v>
      </c>
      <c r="W29" s="16" t="s">
        <v>8</v>
      </c>
      <c r="X29" s="15">
        <f t="shared" si="8"/>
        <v>0</v>
      </c>
      <c r="Y29" s="16">
        <v>2</v>
      </c>
      <c r="Z29" s="16" t="s">
        <v>9</v>
      </c>
      <c r="AA29" s="15">
        <f t="shared" si="9"/>
        <v>0</v>
      </c>
      <c r="AB29" s="16">
        <v>1.5</v>
      </c>
      <c r="AC29" s="16" t="s">
        <v>10</v>
      </c>
      <c r="AD29" s="15">
        <f t="shared" si="10"/>
        <v>0</v>
      </c>
      <c r="AE29" s="16">
        <v>1</v>
      </c>
      <c r="AF29" s="16" t="s">
        <v>11</v>
      </c>
      <c r="AG29" s="15">
        <f t="shared" si="11"/>
        <v>0</v>
      </c>
      <c r="AH29" s="16">
        <v>0</v>
      </c>
      <c r="AI29" s="16" t="s">
        <v>15</v>
      </c>
      <c r="AJ29" s="15">
        <f t="shared" si="12"/>
        <v>0</v>
      </c>
      <c r="AK29" s="15">
        <f t="shared" si="13"/>
        <v>0</v>
      </c>
      <c r="AL29" s="17" t="str">
        <f t="shared" si="14"/>
        <v> </v>
      </c>
      <c r="AM29" s="15">
        <f t="shared" si="15"/>
        <v>2.5</v>
      </c>
      <c r="AN29" s="39"/>
      <c r="AO29" s="39"/>
      <c r="AP29" s="42" t="s">
        <v>149</v>
      </c>
      <c r="AQ29" s="39"/>
      <c r="AR29" s="9"/>
      <c r="AS29" s="9"/>
      <c r="AT29" s="9"/>
      <c r="AU29" s="9"/>
      <c r="AV29" s="9"/>
      <c r="AW29" s="9"/>
      <c r="AX29" s="9"/>
    </row>
    <row r="30" spans="1:50" ht="19.5" customHeight="1">
      <c r="A30" s="122"/>
      <c r="B30" s="104"/>
      <c r="C30" s="67"/>
      <c r="D30" s="34" t="str">
        <f t="shared" si="0"/>
        <v> </v>
      </c>
      <c r="E30" s="34"/>
      <c r="F30" s="219"/>
      <c r="G30" s="220"/>
      <c r="H30" s="34" t="s">
        <v>150</v>
      </c>
      <c r="I30" s="80" t="str">
        <f t="shared" si="1"/>
        <v> </v>
      </c>
      <c r="J30" s="35" t="str">
        <f t="shared" si="2"/>
        <v> </v>
      </c>
      <c r="K30" s="14"/>
      <c r="L30" s="14" t="s">
        <v>5</v>
      </c>
      <c r="M30" s="41">
        <f t="shared" si="3"/>
        <v>0</v>
      </c>
      <c r="N30" s="47">
        <f t="shared" si="4"/>
        <v>0</v>
      </c>
      <c r="O30" s="47" t="e">
        <f t="shared" si="5"/>
        <v>#DIV/0!</v>
      </c>
      <c r="P30" s="16">
        <v>3.5</v>
      </c>
      <c r="Q30" s="16" t="s">
        <v>6</v>
      </c>
      <c r="R30" s="15">
        <f t="shared" si="6"/>
        <v>0</v>
      </c>
      <c r="S30" s="16">
        <v>3</v>
      </c>
      <c r="T30" s="16" t="s">
        <v>7</v>
      </c>
      <c r="U30" s="15">
        <f t="shared" si="7"/>
        <v>0</v>
      </c>
      <c r="V30" s="16">
        <v>2.5</v>
      </c>
      <c r="W30" s="16" t="s">
        <v>8</v>
      </c>
      <c r="X30" s="15">
        <f t="shared" si="8"/>
        <v>0</v>
      </c>
      <c r="Y30" s="16">
        <v>2</v>
      </c>
      <c r="Z30" s="16" t="s">
        <v>9</v>
      </c>
      <c r="AA30" s="15">
        <f t="shared" si="9"/>
        <v>0</v>
      </c>
      <c r="AB30" s="16">
        <v>1.5</v>
      </c>
      <c r="AC30" s="16" t="s">
        <v>10</v>
      </c>
      <c r="AD30" s="15">
        <f t="shared" si="10"/>
        <v>0</v>
      </c>
      <c r="AE30" s="16">
        <v>1</v>
      </c>
      <c r="AF30" s="16" t="s">
        <v>11</v>
      </c>
      <c r="AG30" s="15">
        <f t="shared" si="11"/>
        <v>0</v>
      </c>
      <c r="AH30" s="16">
        <v>0</v>
      </c>
      <c r="AI30" s="16" t="s">
        <v>15</v>
      </c>
      <c r="AJ30" s="15">
        <f t="shared" si="12"/>
        <v>0</v>
      </c>
      <c r="AK30" s="15">
        <f t="shared" si="13"/>
        <v>0</v>
      </c>
      <c r="AL30" s="17" t="str">
        <f t="shared" si="14"/>
        <v> </v>
      </c>
      <c r="AM30" s="15">
        <f t="shared" si="15"/>
        <v>2.5</v>
      </c>
      <c r="AN30" s="39"/>
      <c r="AO30" s="39"/>
      <c r="AP30" s="42" t="s">
        <v>149</v>
      </c>
      <c r="AQ30" s="39"/>
      <c r="AR30" s="9"/>
      <c r="AS30" s="9"/>
      <c r="AT30" s="9"/>
      <c r="AU30" s="9"/>
      <c r="AV30" s="9"/>
      <c r="AW30" s="9"/>
      <c r="AX30" s="9"/>
    </row>
    <row r="31" spans="1:50" ht="19.5" customHeight="1">
      <c r="A31" s="122"/>
      <c r="B31" s="104"/>
      <c r="C31" s="67"/>
      <c r="D31" s="34" t="str">
        <f t="shared" si="0"/>
        <v> </v>
      </c>
      <c r="E31" s="34"/>
      <c r="F31" s="219"/>
      <c r="G31" s="220"/>
      <c r="H31" s="34" t="s">
        <v>150</v>
      </c>
      <c r="I31" s="80" t="str">
        <f t="shared" si="1"/>
        <v> </v>
      </c>
      <c r="J31" s="35" t="str">
        <f t="shared" si="2"/>
        <v> </v>
      </c>
      <c r="K31" s="14"/>
      <c r="L31" s="14" t="s">
        <v>5</v>
      </c>
      <c r="M31" s="41">
        <f t="shared" si="3"/>
        <v>0</v>
      </c>
      <c r="N31" s="47">
        <f t="shared" si="4"/>
        <v>0</v>
      </c>
      <c r="O31" s="47" t="e">
        <f t="shared" si="5"/>
        <v>#DIV/0!</v>
      </c>
      <c r="P31" s="16">
        <v>3.5</v>
      </c>
      <c r="Q31" s="16" t="s">
        <v>6</v>
      </c>
      <c r="R31" s="15">
        <f t="shared" si="6"/>
        <v>0</v>
      </c>
      <c r="S31" s="16">
        <v>3</v>
      </c>
      <c r="T31" s="16" t="s">
        <v>7</v>
      </c>
      <c r="U31" s="15">
        <f t="shared" si="7"/>
        <v>0</v>
      </c>
      <c r="V31" s="16">
        <v>2.5</v>
      </c>
      <c r="W31" s="16" t="s">
        <v>8</v>
      </c>
      <c r="X31" s="15">
        <f t="shared" si="8"/>
        <v>0</v>
      </c>
      <c r="Y31" s="16">
        <v>2</v>
      </c>
      <c r="Z31" s="16" t="s">
        <v>9</v>
      </c>
      <c r="AA31" s="15">
        <f t="shared" si="9"/>
        <v>0</v>
      </c>
      <c r="AB31" s="16">
        <v>1.5</v>
      </c>
      <c r="AC31" s="16" t="s">
        <v>10</v>
      </c>
      <c r="AD31" s="15">
        <f t="shared" si="10"/>
        <v>0</v>
      </c>
      <c r="AE31" s="16">
        <v>1</v>
      </c>
      <c r="AF31" s="16" t="s">
        <v>11</v>
      </c>
      <c r="AG31" s="15">
        <f t="shared" si="11"/>
        <v>0</v>
      </c>
      <c r="AH31" s="16">
        <v>0</v>
      </c>
      <c r="AI31" s="16" t="s">
        <v>15</v>
      </c>
      <c r="AJ31" s="15">
        <f t="shared" si="12"/>
        <v>0</v>
      </c>
      <c r="AK31" s="15">
        <f t="shared" si="13"/>
        <v>0</v>
      </c>
      <c r="AL31" s="17" t="str">
        <f t="shared" si="14"/>
        <v> </v>
      </c>
      <c r="AM31" s="15">
        <f t="shared" si="15"/>
        <v>2.5</v>
      </c>
      <c r="AN31" s="39"/>
      <c r="AO31" s="39"/>
      <c r="AP31" s="42" t="s">
        <v>149</v>
      </c>
      <c r="AQ31" s="39"/>
      <c r="AR31" s="9"/>
      <c r="AS31" s="9"/>
      <c r="AT31" s="9"/>
      <c r="AU31" s="9"/>
      <c r="AV31" s="9"/>
      <c r="AW31" s="9"/>
      <c r="AX31" s="9"/>
    </row>
    <row r="32" spans="1:50" ht="19.5" customHeight="1">
      <c r="A32" s="122"/>
      <c r="B32" s="104"/>
      <c r="C32" s="67"/>
      <c r="D32" s="34" t="str">
        <f t="shared" si="0"/>
        <v> </v>
      </c>
      <c r="E32" s="34"/>
      <c r="F32" s="219"/>
      <c r="G32" s="220"/>
      <c r="H32" s="34" t="s">
        <v>150</v>
      </c>
      <c r="I32" s="80" t="str">
        <f t="shared" si="1"/>
        <v> </v>
      </c>
      <c r="J32" s="35" t="str">
        <f t="shared" si="2"/>
        <v> </v>
      </c>
      <c r="K32" s="14"/>
      <c r="L32" s="14" t="s">
        <v>5</v>
      </c>
      <c r="M32" s="41">
        <f t="shared" si="3"/>
        <v>0</v>
      </c>
      <c r="N32" s="47">
        <f t="shared" si="4"/>
        <v>0</v>
      </c>
      <c r="O32" s="47" t="e">
        <f t="shared" si="5"/>
        <v>#DIV/0!</v>
      </c>
      <c r="P32" s="16">
        <v>3.5</v>
      </c>
      <c r="Q32" s="16" t="s">
        <v>6</v>
      </c>
      <c r="R32" s="15">
        <f t="shared" si="6"/>
        <v>0</v>
      </c>
      <c r="S32" s="16">
        <v>3</v>
      </c>
      <c r="T32" s="16" t="s">
        <v>7</v>
      </c>
      <c r="U32" s="15">
        <f t="shared" si="7"/>
        <v>0</v>
      </c>
      <c r="V32" s="16">
        <v>2.5</v>
      </c>
      <c r="W32" s="16" t="s">
        <v>8</v>
      </c>
      <c r="X32" s="15">
        <f t="shared" si="8"/>
        <v>0</v>
      </c>
      <c r="Y32" s="16">
        <v>2</v>
      </c>
      <c r="Z32" s="16" t="s">
        <v>9</v>
      </c>
      <c r="AA32" s="15">
        <f t="shared" si="9"/>
        <v>0</v>
      </c>
      <c r="AB32" s="16">
        <v>1.5</v>
      </c>
      <c r="AC32" s="16" t="s">
        <v>10</v>
      </c>
      <c r="AD32" s="15">
        <f t="shared" si="10"/>
        <v>0</v>
      </c>
      <c r="AE32" s="16">
        <v>1</v>
      </c>
      <c r="AF32" s="16" t="s">
        <v>11</v>
      </c>
      <c r="AG32" s="15">
        <f t="shared" si="11"/>
        <v>0</v>
      </c>
      <c r="AH32" s="16">
        <v>0</v>
      </c>
      <c r="AI32" s="16" t="s">
        <v>15</v>
      </c>
      <c r="AJ32" s="15">
        <f t="shared" si="12"/>
        <v>0</v>
      </c>
      <c r="AK32" s="15">
        <f t="shared" si="13"/>
        <v>0</v>
      </c>
      <c r="AL32" s="17" t="str">
        <f t="shared" si="14"/>
        <v> </v>
      </c>
      <c r="AM32" s="15">
        <f t="shared" si="15"/>
        <v>2.5</v>
      </c>
      <c r="AN32" s="39"/>
      <c r="AO32" s="39"/>
      <c r="AP32" s="42" t="s">
        <v>149</v>
      </c>
      <c r="AQ32" s="39"/>
      <c r="AR32" s="9"/>
      <c r="AS32" s="9"/>
      <c r="AT32" s="9"/>
      <c r="AU32" s="9"/>
      <c r="AV32" s="9"/>
      <c r="AW32" s="9"/>
      <c r="AX32" s="9"/>
    </row>
    <row r="33" spans="1:50" ht="19.5" customHeight="1" thickBot="1">
      <c r="A33" s="123"/>
      <c r="B33" s="49"/>
      <c r="C33" s="68"/>
      <c r="D33" s="69" t="str">
        <f t="shared" si="0"/>
        <v> </v>
      </c>
      <c r="E33" s="69"/>
      <c r="F33" s="232"/>
      <c r="G33" s="233"/>
      <c r="H33" s="69" t="s">
        <v>150</v>
      </c>
      <c r="I33" s="80" t="str">
        <f t="shared" si="1"/>
        <v> </v>
      </c>
      <c r="J33" s="35" t="str">
        <f t="shared" si="2"/>
        <v> </v>
      </c>
      <c r="K33" s="14"/>
      <c r="L33" s="14" t="s">
        <v>5</v>
      </c>
      <c r="M33" s="41">
        <f t="shared" si="3"/>
        <v>0</v>
      </c>
      <c r="N33" s="47">
        <f t="shared" si="4"/>
        <v>0</v>
      </c>
      <c r="O33" s="47" t="e">
        <f t="shared" si="5"/>
        <v>#DIV/0!</v>
      </c>
      <c r="P33" s="16">
        <v>3.5</v>
      </c>
      <c r="Q33" s="16" t="s">
        <v>6</v>
      </c>
      <c r="R33" s="15">
        <f t="shared" si="6"/>
        <v>0</v>
      </c>
      <c r="S33" s="16">
        <v>3</v>
      </c>
      <c r="T33" s="16" t="s">
        <v>7</v>
      </c>
      <c r="U33" s="15">
        <f t="shared" si="7"/>
        <v>0</v>
      </c>
      <c r="V33" s="16">
        <v>2.5</v>
      </c>
      <c r="W33" s="16" t="s">
        <v>8</v>
      </c>
      <c r="X33" s="15">
        <f t="shared" si="8"/>
        <v>0</v>
      </c>
      <c r="Y33" s="16">
        <v>2</v>
      </c>
      <c r="Z33" s="16" t="s">
        <v>9</v>
      </c>
      <c r="AA33" s="15">
        <f t="shared" si="9"/>
        <v>0</v>
      </c>
      <c r="AB33" s="16">
        <v>1.5</v>
      </c>
      <c r="AC33" s="16" t="s">
        <v>10</v>
      </c>
      <c r="AD33" s="15">
        <f t="shared" si="10"/>
        <v>0</v>
      </c>
      <c r="AE33" s="16">
        <v>1</v>
      </c>
      <c r="AF33" s="16" t="s">
        <v>11</v>
      </c>
      <c r="AG33" s="15">
        <f t="shared" si="11"/>
        <v>0</v>
      </c>
      <c r="AH33" s="16">
        <v>0</v>
      </c>
      <c r="AI33" s="16" t="s">
        <v>15</v>
      </c>
      <c r="AJ33" s="15">
        <f t="shared" si="12"/>
        <v>0</v>
      </c>
      <c r="AK33" s="15">
        <f t="shared" si="13"/>
        <v>0</v>
      </c>
      <c r="AL33" s="17" t="str">
        <f t="shared" si="14"/>
        <v> </v>
      </c>
      <c r="AM33" s="15">
        <f t="shared" si="15"/>
        <v>2.5</v>
      </c>
      <c r="AN33" s="39"/>
      <c r="AO33" s="39"/>
      <c r="AP33" s="42" t="s">
        <v>149</v>
      </c>
      <c r="AQ33" s="39"/>
      <c r="AR33" s="9"/>
      <c r="AS33" s="9"/>
      <c r="AT33" s="9"/>
      <c r="AU33" s="9"/>
      <c r="AV33" s="9"/>
      <c r="AW33" s="9"/>
      <c r="AX33" s="9"/>
    </row>
    <row r="34" spans="1:50" ht="16.5" thickBot="1">
      <c r="A34" s="105"/>
      <c r="B34" s="106"/>
      <c r="C34" s="105"/>
      <c r="D34" s="105"/>
      <c r="E34" s="105"/>
      <c r="F34" s="106"/>
      <c r="G34" s="106"/>
      <c r="H34" s="107"/>
      <c r="I34" s="106"/>
      <c r="J34" s="105"/>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9"/>
      <c r="AS34" s="9"/>
      <c r="AT34" s="9"/>
      <c r="AU34" s="9"/>
      <c r="AV34" s="9"/>
      <c r="AW34" s="9"/>
      <c r="AX34" s="9"/>
    </row>
    <row r="35" spans="1:50" ht="21.75" customHeight="1">
      <c r="A35" s="183" t="s">
        <v>19</v>
      </c>
      <c r="B35" s="184"/>
      <c r="C35" s="24"/>
      <c r="D35" s="184" t="s">
        <v>19</v>
      </c>
      <c r="E35" s="184"/>
      <c r="F35" s="184"/>
      <c r="G35" s="103"/>
      <c r="H35" s="184" t="s">
        <v>19</v>
      </c>
      <c r="I35" s="184"/>
      <c r="J35" s="135"/>
      <c r="K35" s="94"/>
      <c r="L35" s="44" t="s">
        <v>19</v>
      </c>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78"/>
      <c r="AN35" s="39"/>
      <c r="AO35" s="39"/>
      <c r="AP35" s="39"/>
      <c r="AQ35" s="39"/>
      <c r="AR35" s="9"/>
      <c r="AS35" s="9"/>
      <c r="AT35" s="9"/>
      <c r="AU35" s="9"/>
      <c r="AV35" s="9"/>
      <c r="AW35" s="9"/>
      <c r="AX35" s="9"/>
    </row>
    <row r="36" spans="1:50" ht="21.75" customHeight="1">
      <c r="A36" s="187" t="s">
        <v>30</v>
      </c>
      <c r="B36" s="188"/>
      <c r="C36" s="21"/>
      <c r="D36" s="188" t="s">
        <v>29</v>
      </c>
      <c r="E36" s="188"/>
      <c r="F36" s="188"/>
      <c r="G36" s="22"/>
      <c r="H36" s="188" t="s">
        <v>28</v>
      </c>
      <c r="I36" s="188"/>
      <c r="J36" s="25"/>
      <c r="K36" s="95"/>
      <c r="L36" s="43"/>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78"/>
      <c r="AN36" s="39"/>
      <c r="AO36" s="39"/>
      <c r="AP36" s="39"/>
      <c r="AQ36" s="39"/>
      <c r="AR36" s="9"/>
      <c r="AS36" s="9"/>
      <c r="AT36" s="9"/>
      <c r="AU36" s="9"/>
      <c r="AV36" s="9"/>
      <c r="AW36" s="9"/>
      <c r="AX36" s="9"/>
    </row>
    <row r="37" spans="1:50" ht="21.75" customHeight="1">
      <c r="A37" s="26"/>
      <c r="B37" s="21"/>
      <c r="C37" s="21"/>
      <c r="D37" s="20"/>
      <c r="E37" s="20"/>
      <c r="F37" s="20"/>
      <c r="G37" s="21"/>
      <c r="H37" s="21"/>
      <c r="I37" s="21"/>
      <c r="J37" s="25"/>
      <c r="K37" s="95"/>
      <c r="L37" s="43"/>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78"/>
      <c r="AN37" s="39"/>
      <c r="AO37" s="39"/>
      <c r="AP37" s="39"/>
      <c r="AQ37" s="39"/>
      <c r="AR37" s="9"/>
      <c r="AS37" s="9"/>
      <c r="AT37" s="9"/>
      <c r="AU37" s="9"/>
      <c r="AV37" s="9"/>
      <c r="AW37" s="9"/>
      <c r="AX37" s="9"/>
    </row>
    <row r="38" spans="1:50" ht="21.75" customHeight="1">
      <c r="A38" s="26"/>
      <c r="B38" s="21"/>
      <c r="C38" s="21"/>
      <c r="D38" s="172" t="s">
        <v>19</v>
      </c>
      <c r="E38" s="172"/>
      <c r="F38" s="172"/>
      <c r="G38" s="21"/>
      <c r="H38" s="21"/>
      <c r="I38" s="21"/>
      <c r="J38" s="25"/>
      <c r="K38" s="25"/>
      <c r="L38" s="43"/>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78"/>
      <c r="AN38" s="39"/>
      <c r="AO38" s="39"/>
      <c r="AP38" s="39"/>
      <c r="AQ38" s="39"/>
      <c r="AR38" s="9"/>
      <c r="AS38" s="9"/>
      <c r="AT38" s="9"/>
      <c r="AU38" s="9"/>
      <c r="AV38" s="9"/>
      <c r="AW38" s="9"/>
      <c r="AX38" s="9"/>
    </row>
    <row r="39" spans="1:50" ht="21.75" customHeight="1">
      <c r="A39" s="26"/>
      <c r="B39" s="21"/>
      <c r="C39" s="21"/>
      <c r="D39" s="20"/>
      <c r="E39" s="20"/>
      <c r="F39" s="20"/>
      <c r="G39" s="21"/>
      <c r="H39" s="21"/>
      <c r="I39" s="21"/>
      <c r="J39" s="25"/>
      <c r="K39" s="95"/>
      <c r="L39" s="43"/>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78"/>
      <c r="AN39" s="39"/>
      <c r="AO39" s="39"/>
      <c r="AP39" s="39"/>
      <c r="AQ39" s="39"/>
      <c r="AR39" s="9"/>
      <c r="AS39" s="9"/>
      <c r="AT39" s="9"/>
      <c r="AU39" s="9"/>
      <c r="AV39" s="9"/>
      <c r="AW39" s="9"/>
      <c r="AX39" s="9"/>
    </row>
    <row r="40" spans="1:43" ht="21.75" customHeight="1">
      <c r="A40" s="27"/>
      <c r="B40" s="23"/>
      <c r="C40" s="21"/>
      <c r="D40" s="188" t="s">
        <v>124</v>
      </c>
      <c r="E40" s="188"/>
      <c r="F40" s="188"/>
      <c r="G40" s="21"/>
      <c r="H40" s="23"/>
      <c r="I40" s="21"/>
      <c r="J40" s="25"/>
      <c r="K40" s="25"/>
      <c r="L40" s="43"/>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78"/>
      <c r="AN40" s="39"/>
      <c r="AO40" s="39"/>
      <c r="AP40" s="39"/>
      <c r="AQ40" s="39"/>
    </row>
    <row r="41" spans="1:43" ht="27" customHeight="1">
      <c r="A41" s="215" t="s">
        <v>21</v>
      </c>
      <c r="B41" s="216"/>
      <c r="C41" s="216"/>
      <c r="D41" s="216"/>
      <c r="E41" s="216"/>
      <c r="F41" s="216"/>
      <c r="G41" s="216"/>
      <c r="H41" s="216"/>
      <c r="I41" s="216"/>
      <c r="J41" s="217"/>
      <c r="K41" s="96"/>
      <c r="L41" s="43"/>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78"/>
      <c r="AN41" s="39"/>
      <c r="AO41" s="39"/>
      <c r="AP41" s="39"/>
      <c r="AQ41" s="39"/>
    </row>
    <row r="42" spans="1:43" s="5" customFormat="1" ht="73.5" customHeight="1" thickBot="1">
      <c r="A42" s="180" t="s">
        <v>20</v>
      </c>
      <c r="B42" s="181"/>
      <c r="C42" s="181"/>
      <c r="D42" s="181"/>
      <c r="E42" s="181"/>
      <c r="F42" s="181"/>
      <c r="G42" s="181"/>
      <c r="H42" s="181"/>
      <c r="I42" s="181"/>
      <c r="J42" s="182"/>
      <c r="K42" s="97"/>
      <c r="L42" s="43"/>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78"/>
      <c r="AN42" s="39"/>
      <c r="AO42" s="39"/>
      <c r="AP42" s="39"/>
      <c r="AQ42" s="39"/>
    </row>
    <row r="43" spans="1:43" s="5" customFormat="1" ht="15.75">
      <c r="A43" s="4"/>
      <c r="C43" s="4"/>
      <c r="D43" s="4"/>
      <c r="E43" s="4"/>
      <c r="H43" s="6"/>
      <c r="J43" s="4"/>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row>
    <row r="44" spans="1:43" s="5" customFormat="1" ht="15.75">
      <c r="A44" s="4"/>
      <c r="C44" s="4"/>
      <c r="D44" s="4"/>
      <c r="E44" s="4"/>
      <c r="H44" s="6"/>
      <c r="J44" s="4"/>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row>
    <row r="45" spans="1:43" s="5" customFormat="1" ht="15.75">
      <c r="A45" s="4"/>
      <c r="C45" s="4"/>
      <c r="D45" s="4"/>
      <c r="E45" s="4"/>
      <c r="H45" s="6"/>
      <c r="J45" s="4"/>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row>
    <row r="46" spans="1:43" s="5" customFormat="1" ht="15.75">
      <c r="A46" s="4"/>
      <c r="C46" s="4"/>
      <c r="D46" s="4"/>
      <c r="E46" s="4"/>
      <c r="H46" s="6"/>
      <c r="J46" s="4"/>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row>
    <row r="47" spans="1:43" s="5" customFormat="1" ht="15.75">
      <c r="A47" s="4"/>
      <c r="C47" s="4"/>
      <c r="D47" s="4"/>
      <c r="E47" s="4"/>
      <c r="H47" s="6"/>
      <c r="J47" s="4"/>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row>
    <row r="48" spans="1:43" s="5" customFormat="1" ht="15.75">
      <c r="A48" s="4"/>
      <c r="C48" s="4"/>
      <c r="D48" s="4"/>
      <c r="E48" s="4"/>
      <c r="H48" s="6"/>
      <c r="J48" s="4"/>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row>
    <row r="49" spans="1:43" s="5" customFormat="1" ht="15.75">
      <c r="A49" s="4"/>
      <c r="C49" s="4"/>
      <c r="D49" s="4"/>
      <c r="E49" s="4"/>
      <c r="H49" s="6"/>
      <c r="J49" s="4"/>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row>
    <row r="50" spans="1:43" s="5" customFormat="1" ht="15.75">
      <c r="A50" s="4"/>
      <c r="C50" s="4"/>
      <c r="D50" s="4"/>
      <c r="E50" s="4"/>
      <c r="H50" s="6"/>
      <c r="J50" s="4"/>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42">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H36:I36"/>
    <mergeCell ref="H35:I35"/>
    <mergeCell ref="F26:G26"/>
    <mergeCell ref="F27:G27"/>
    <mergeCell ref="F28:G28"/>
    <mergeCell ref="F29:G29"/>
    <mergeCell ref="F30:G30"/>
    <mergeCell ref="F31:G31"/>
    <mergeCell ref="D38:F38"/>
    <mergeCell ref="D40:F40"/>
    <mergeCell ref="A41:J41"/>
    <mergeCell ref="A42:J42"/>
    <mergeCell ref="F32:G32"/>
    <mergeCell ref="F33:G33"/>
    <mergeCell ref="A35:B35"/>
    <mergeCell ref="D35:F35"/>
    <mergeCell ref="A36:B36"/>
    <mergeCell ref="D36:F36"/>
  </mergeCells>
  <printOptions horizontalCentered="1" verticalCentered="1"/>
  <pageMargins left="0.28" right="0.23" top="0.17" bottom="0" header="0" footer="0"/>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KUZU</dc:creator>
  <cp:keywords/>
  <dc:description/>
  <cp:lastModifiedBy>SAU</cp:lastModifiedBy>
  <cp:lastPrinted>2014-07-10T08:34:28Z</cp:lastPrinted>
  <dcterms:created xsi:type="dcterms:W3CDTF">2012-11-14T14:17:27Z</dcterms:created>
  <dcterms:modified xsi:type="dcterms:W3CDTF">2014-07-10T08:35:37Z</dcterms:modified>
  <cp:category/>
  <cp:version/>
  <cp:contentType/>
  <cp:contentStatus/>
</cp:coreProperties>
</file>